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nt\files\РЭК 2021\Передача ЭЭ Томская обл\"/>
    </mc:Choice>
  </mc:AlternateContent>
  <bookViews>
    <workbookView xWindow="120" yWindow="120" windowWidth="19020" windowHeight="12660"/>
  </bookViews>
  <sheets>
    <sheet name="стр.1_9" sheetId="1" r:id="rId1"/>
    <sheet name="стр.10_1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Z_0326CDB4_2A1F_436B_ADF0_35C71DD90D30_.wvu.PrintArea" localSheetId="0" hidden="1">стр.1_9!$A$1:$DA$74</definedName>
    <definedName name="Z_0326CDB4_2A1F_436B_ADF0_35C71DD90D30_.wvu.PrintArea" localSheetId="1" hidden="1">стр.10_12!$A$1:$DA$63</definedName>
    <definedName name="Z_0326CDB4_2A1F_436B_ADF0_35C71DD90D30_.wvu.PrintTitles" localSheetId="0" hidden="1">стр.1_9!$33:$33</definedName>
    <definedName name="Z_0326CDB4_2A1F_436B_ADF0_35C71DD90D30_.wvu.PrintTitles" localSheetId="1" hidden="1">стр.10_12!$3:$4</definedName>
    <definedName name="Z_0326CDB4_2A1F_436B_ADF0_35C71DD90D30_.wvu.Rows" localSheetId="1" hidden="1">стр.10_12!$6:$8,стр.10_12!$29:$54</definedName>
    <definedName name="Z_86145068_4FCE_46A2_8680_C8AFCBF587FC_.wvu.PrintArea" localSheetId="0" hidden="1">стр.1_9!$A$1:$DA$74</definedName>
    <definedName name="Z_86145068_4FCE_46A2_8680_C8AFCBF587FC_.wvu.PrintArea" localSheetId="1" hidden="1">стр.10_12!$A$1:$DA$63</definedName>
    <definedName name="Z_86145068_4FCE_46A2_8680_C8AFCBF587FC_.wvu.PrintTitles" localSheetId="0" hidden="1">стр.1_9!$33:$33</definedName>
    <definedName name="Z_86145068_4FCE_46A2_8680_C8AFCBF587FC_.wvu.PrintTitles" localSheetId="1" hidden="1">стр.10_12!$3:$4</definedName>
    <definedName name="Z_86145068_4FCE_46A2_8680_C8AFCBF587FC_.wvu.Rows" localSheetId="1" hidden="1">стр.10_12!$6:$8,стр.10_12!$29:$54</definedName>
    <definedName name="_xlnm.Print_Titles" localSheetId="0">стр.1_9!$33:$33</definedName>
    <definedName name="_xlnm.Print_Titles" localSheetId="1">стр.10_12!$3:$4</definedName>
    <definedName name="_xlnm.Print_Area" localSheetId="0">стр.1_9!$A$1:$DA$74</definedName>
    <definedName name="_xlnm.Print_Area" localSheetId="1">стр.10_12!$A$1:$DA$63</definedName>
  </definedNames>
  <calcPr calcId="152511"/>
  <customWorkbookViews>
    <customWorkbookView name="Козлова Юлия Сергеевна - Личное представление" guid="{86145068-4FCE-46A2-8680-C8AFCBF587FC}" mergeInterval="0" personalView="1" xWindow="11" windowWidth="1019" windowHeight="1040" activeSheetId="1"/>
    <customWorkbookView name="Львова Наталья Александровна - Личное представление" guid="{0326CDB4-2A1F-436B-ADF0-35C71DD90D30}" mergeInterval="0" personalView="1" maximized="1" xWindow="-8" yWindow="-8" windowWidth="1936" windowHeight="1056" activeSheetId="1"/>
  </customWorkbookViews>
</workbook>
</file>

<file path=xl/calcChain.xml><?xml version="1.0" encoding="utf-8"?>
<calcChain xmlns="http://schemas.openxmlformats.org/spreadsheetml/2006/main">
  <c r="BR28" i="2" l="1"/>
  <c r="CA28" i="2"/>
  <c r="CA27" i="2"/>
  <c r="BR27" i="2"/>
  <c r="CA26" i="2"/>
  <c r="BR26" i="2"/>
  <c r="CJ28" i="2" l="1"/>
  <c r="CJ27" i="2"/>
  <c r="CS26" i="2"/>
  <c r="CJ26" i="2"/>
  <c r="CS22" i="2"/>
  <c r="CJ22" i="2"/>
  <c r="CS17" i="2"/>
  <c r="CJ17" i="2"/>
  <c r="CA23" i="2"/>
  <c r="BR23" i="2"/>
  <c r="CA22" i="2"/>
  <c r="BR22" i="2"/>
  <c r="CA21" i="2"/>
  <c r="BR21" i="2"/>
  <c r="CA18" i="2"/>
  <c r="BR18" i="2"/>
  <c r="CA17" i="2"/>
  <c r="BR17" i="2"/>
  <c r="CA16" i="2"/>
  <c r="BR16" i="2"/>
  <c r="BI23" i="2"/>
  <c r="AZ23" i="2"/>
  <c r="BI22" i="2"/>
  <c r="AZ22" i="2"/>
  <c r="BI21" i="2"/>
  <c r="AZ21" i="2"/>
  <c r="BI18" i="2"/>
  <c r="BH18" i="2"/>
  <c r="BG18" i="2"/>
  <c r="BF18" i="2"/>
  <c r="BE18" i="2"/>
  <c r="BD18" i="2"/>
  <c r="BC18" i="2"/>
  <c r="BB18" i="2"/>
  <c r="BA18" i="2"/>
  <c r="AZ18" i="2"/>
  <c r="BI17" i="2"/>
  <c r="AZ17" i="2"/>
  <c r="BI16" i="2"/>
  <c r="AZ16" i="2"/>
  <c r="BT52" i="1"/>
  <c r="CK70" i="1"/>
  <c r="AZ70" i="1"/>
  <c r="DA70" i="1"/>
  <c r="CZ70" i="1"/>
  <c r="CY70" i="1"/>
  <c r="CX70" i="1"/>
  <c r="CW70" i="1"/>
  <c r="CV70" i="1"/>
  <c r="CU70" i="1"/>
  <c r="CT70" i="1"/>
  <c r="CS70" i="1"/>
  <c r="CR70" i="1"/>
  <c r="CQ70" i="1"/>
  <c r="CP70" i="1"/>
  <c r="CO70" i="1"/>
  <c r="CN70" i="1"/>
  <c r="CM70" i="1"/>
  <c r="CL70" i="1"/>
  <c r="CJ70" i="1"/>
  <c r="CI70" i="1"/>
  <c r="CH70" i="1"/>
  <c r="CG70" i="1"/>
  <c r="CF70" i="1"/>
  <c r="CE70" i="1"/>
  <c r="CD70" i="1"/>
  <c r="CC70" i="1"/>
  <c r="CB70" i="1"/>
  <c r="CA70" i="1"/>
  <c r="BZ70" i="1"/>
  <c r="BY70" i="1"/>
  <c r="BX70" i="1"/>
  <c r="BW70" i="1"/>
  <c r="BV70" i="1"/>
  <c r="BU70" i="1"/>
  <c r="BS70" i="1"/>
  <c r="BR70" i="1"/>
  <c r="BQ70" i="1"/>
  <c r="BP70" i="1"/>
  <c r="BO70" i="1"/>
  <c r="BN70" i="1"/>
  <c r="BM70" i="1"/>
  <c r="BL70" i="1"/>
  <c r="BK70" i="1"/>
  <c r="BJ70" i="1"/>
  <c r="BI70" i="1"/>
  <c r="BH70" i="1"/>
  <c r="BG70" i="1"/>
  <c r="BF70" i="1"/>
  <c r="BE70" i="1"/>
  <c r="BD70" i="1"/>
  <c r="BC70" i="1"/>
  <c r="BB70" i="1"/>
  <c r="BA70" i="1"/>
  <c r="CK67" i="1"/>
  <c r="BT67" i="1"/>
  <c r="AZ67" i="1"/>
  <c r="DA67" i="1"/>
  <c r="CZ67" i="1"/>
  <c r="CY67" i="1"/>
  <c r="CX67" i="1"/>
  <c r="CW67" i="1"/>
  <c r="CV67" i="1"/>
  <c r="CU67" i="1"/>
  <c r="CT67" i="1"/>
  <c r="CS67" i="1"/>
  <c r="CR67" i="1"/>
  <c r="CQ67" i="1"/>
  <c r="CP67" i="1"/>
  <c r="CO67" i="1"/>
  <c r="CN67" i="1"/>
  <c r="CM67" i="1"/>
  <c r="CL67" i="1"/>
  <c r="CJ67" i="1"/>
  <c r="CI67" i="1"/>
  <c r="CH67" i="1"/>
  <c r="CG67" i="1"/>
  <c r="CF67" i="1"/>
  <c r="CE67" i="1"/>
  <c r="CD67" i="1"/>
  <c r="CC67" i="1"/>
  <c r="CB67" i="1"/>
  <c r="CA67" i="1"/>
  <c r="BZ67" i="1"/>
  <c r="BY67" i="1"/>
  <c r="BX67" i="1"/>
  <c r="BW67" i="1"/>
  <c r="BV67" i="1"/>
  <c r="BU67" i="1"/>
  <c r="BS67" i="1"/>
  <c r="BR67" i="1"/>
  <c r="BQ67" i="1"/>
  <c r="BP67" i="1"/>
  <c r="BO67" i="1"/>
  <c r="BN67" i="1"/>
  <c r="BM67" i="1"/>
  <c r="BL67" i="1"/>
  <c r="BK67" i="1"/>
  <c r="BJ67" i="1"/>
  <c r="BI67" i="1"/>
  <c r="BH67" i="1"/>
  <c r="BG67" i="1"/>
  <c r="BF67" i="1"/>
  <c r="BE67" i="1"/>
  <c r="BD67" i="1"/>
  <c r="BC67" i="1"/>
  <c r="BB67" i="1"/>
  <c r="BA67" i="1"/>
  <c r="AZ64" i="1"/>
  <c r="DA64" i="1"/>
  <c r="CZ64" i="1"/>
  <c r="CY64" i="1"/>
  <c r="CX64" i="1"/>
  <c r="CW64" i="1"/>
  <c r="CV64" i="1"/>
  <c r="CU64" i="1"/>
  <c r="CT64" i="1"/>
  <c r="CS64" i="1"/>
  <c r="CR64" i="1"/>
  <c r="CQ64" i="1"/>
  <c r="CP64" i="1"/>
  <c r="CO64" i="1"/>
  <c r="CN64" i="1"/>
  <c r="CM64" i="1"/>
  <c r="CL64" i="1"/>
  <c r="CJ64" i="1"/>
  <c r="CI64" i="1"/>
  <c r="CH64" i="1"/>
  <c r="CG64" i="1"/>
  <c r="CF64" i="1"/>
  <c r="CE64" i="1"/>
  <c r="CD64" i="1"/>
  <c r="CC64" i="1"/>
  <c r="CB64" i="1"/>
  <c r="CA64" i="1"/>
  <c r="BZ64" i="1"/>
  <c r="BY64" i="1"/>
  <c r="BX64" i="1"/>
  <c r="BW64" i="1"/>
  <c r="BV64" i="1"/>
  <c r="BU64" i="1"/>
  <c r="BS64" i="1"/>
  <c r="BR64" i="1"/>
  <c r="BQ64" i="1"/>
  <c r="BP64" i="1"/>
  <c r="BO64" i="1"/>
  <c r="BN64" i="1"/>
  <c r="BM64" i="1"/>
  <c r="BL64" i="1"/>
  <c r="BK64" i="1"/>
  <c r="BJ64" i="1"/>
  <c r="BI64" i="1"/>
  <c r="BH64" i="1"/>
  <c r="BG64" i="1"/>
  <c r="BF64" i="1"/>
  <c r="BE64" i="1"/>
  <c r="BD64" i="1"/>
  <c r="BC64" i="1"/>
  <c r="BB64" i="1"/>
  <c r="BA64" i="1"/>
  <c r="DA63" i="1"/>
  <c r="CZ63" i="1"/>
  <c r="CY63" i="1"/>
  <c r="CX63" i="1"/>
  <c r="CW63" i="1"/>
  <c r="CV63" i="1"/>
  <c r="CU63" i="1"/>
  <c r="CT63" i="1"/>
  <c r="CS63" i="1"/>
  <c r="CR63" i="1"/>
  <c r="CQ63" i="1"/>
  <c r="CP63" i="1"/>
  <c r="CO63" i="1"/>
  <c r="CN63" i="1"/>
  <c r="CM63" i="1"/>
  <c r="CL63" i="1"/>
  <c r="CJ63" i="1"/>
  <c r="CI63" i="1"/>
  <c r="CH63" i="1"/>
  <c r="CG63" i="1"/>
  <c r="CF63" i="1"/>
  <c r="CE63" i="1"/>
  <c r="CD63" i="1"/>
  <c r="CC63" i="1"/>
  <c r="CB63" i="1"/>
  <c r="CA63" i="1"/>
  <c r="BZ63" i="1"/>
  <c r="BY63" i="1"/>
  <c r="BX63" i="1"/>
  <c r="BW63" i="1"/>
  <c r="BV63" i="1"/>
  <c r="BU63" i="1"/>
  <c r="BS63" i="1"/>
  <c r="BR63" i="1"/>
  <c r="BQ63" i="1"/>
  <c r="BP63" i="1"/>
  <c r="BO63" i="1"/>
  <c r="BN63" i="1"/>
  <c r="BM63" i="1"/>
  <c r="BL63" i="1"/>
  <c r="BK63" i="1"/>
  <c r="BJ63" i="1"/>
  <c r="BI63" i="1"/>
  <c r="BH63" i="1"/>
  <c r="BG63" i="1"/>
  <c r="BF63" i="1"/>
  <c r="BE63" i="1"/>
  <c r="BD63" i="1"/>
  <c r="BC63" i="1"/>
  <c r="BB63" i="1"/>
  <c r="BA63" i="1"/>
  <c r="DA62" i="1"/>
  <c r="CZ62" i="1"/>
  <c r="CY62" i="1"/>
  <c r="CX62" i="1"/>
  <c r="CW62" i="1"/>
  <c r="CV62" i="1"/>
  <c r="CU62" i="1"/>
  <c r="CT62" i="1"/>
  <c r="CS62" i="1"/>
  <c r="CR62" i="1"/>
  <c r="CQ62" i="1"/>
  <c r="CP62" i="1"/>
  <c r="CO62" i="1"/>
  <c r="CN62" i="1"/>
  <c r="CM62" i="1"/>
  <c r="CL62" i="1"/>
  <c r="CJ62" i="1"/>
  <c r="CI62" i="1"/>
  <c r="CH62" i="1"/>
  <c r="CG62" i="1"/>
  <c r="CF62" i="1"/>
  <c r="CE62" i="1"/>
  <c r="CD62" i="1"/>
  <c r="CC62" i="1"/>
  <c r="CB62" i="1"/>
  <c r="CA62" i="1"/>
  <c r="BZ62" i="1"/>
  <c r="BY62" i="1"/>
  <c r="BX62" i="1"/>
  <c r="BW62" i="1"/>
  <c r="BV62" i="1"/>
  <c r="BU62" i="1"/>
  <c r="BS62" i="1"/>
  <c r="BR62" i="1"/>
  <c r="BQ62" i="1"/>
  <c r="BP62" i="1"/>
  <c r="BO62" i="1"/>
  <c r="BN62" i="1"/>
  <c r="BM62" i="1"/>
  <c r="BL62" i="1"/>
  <c r="BK62" i="1"/>
  <c r="BJ62" i="1"/>
  <c r="BI62" i="1"/>
  <c r="BH62" i="1"/>
  <c r="BG62" i="1"/>
  <c r="BF62" i="1"/>
  <c r="BE62" i="1"/>
  <c r="BD62" i="1"/>
  <c r="BC62" i="1"/>
  <c r="BB62" i="1"/>
  <c r="BA62" i="1"/>
  <c r="DA60" i="1"/>
  <c r="CZ60" i="1"/>
  <c r="CY60" i="1"/>
  <c r="CX60" i="1"/>
  <c r="CW60" i="1"/>
  <c r="CV60" i="1"/>
  <c r="CU60" i="1"/>
  <c r="CT60" i="1"/>
  <c r="CS60" i="1"/>
  <c r="CR60" i="1"/>
  <c r="CQ60" i="1"/>
  <c r="CP60" i="1"/>
  <c r="CO60" i="1"/>
  <c r="CN60" i="1"/>
  <c r="CM60" i="1"/>
  <c r="CL60" i="1"/>
  <c r="CJ60" i="1"/>
  <c r="CI60" i="1"/>
  <c r="CH60" i="1"/>
  <c r="CG60" i="1"/>
  <c r="CF60" i="1"/>
  <c r="CE60" i="1"/>
  <c r="CD60" i="1"/>
  <c r="CC60" i="1"/>
  <c r="CB60" i="1"/>
  <c r="CA60" i="1"/>
  <c r="BZ60" i="1"/>
  <c r="BY60" i="1"/>
  <c r="BX60" i="1"/>
  <c r="BW60" i="1"/>
  <c r="BV60" i="1"/>
  <c r="BU60" i="1"/>
  <c r="BS60" i="1"/>
  <c r="BR60" i="1"/>
  <c r="BQ60" i="1"/>
  <c r="BP60" i="1"/>
  <c r="BO60" i="1"/>
  <c r="BN60" i="1"/>
  <c r="BM60" i="1"/>
  <c r="BL60" i="1"/>
  <c r="BK60" i="1"/>
  <c r="BJ60" i="1"/>
  <c r="BI60" i="1"/>
  <c r="BH60" i="1"/>
  <c r="BG60" i="1"/>
  <c r="BF60" i="1"/>
  <c r="BE60" i="1"/>
  <c r="BD60" i="1"/>
  <c r="BC60" i="1"/>
  <c r="BB60" i="1"/>
  <c r="BA60" i="1"/>
  <c r="BT64" i="1" l="1"/>
  <c r="AZ60" i="1" l="1"/>
  <c r="AZ62" i="1" l="1"/>
  <c r="AZ58" i="1"/>
  <c r="CK62" i="1" l="1"/>
  <c r="BT62" i="1"/>
  <c r="BT70" i="1" l="1"/>
  <c r="BT60" i="1" l="1"/>
  <c r="CK60" i="1" l="1"/>
  <c r="AZ63" i="1" l="1"/>
  <c r="CK64" i="1" l="1"/>
  <c r="BT63" i="1" l="1"/>
  <c r="BT58" i="1" l="1"/>
  <c r="BT57" i="1" s="1"/>
  <c r="CK58" i="1" l="1"/>
  <c r="DS57" i="1"/>
  <c r="BI26" i="2" l="1"/>
  <c r="BI28" i="2"/>
  <c r="BI27" i="2"/>
  <c r="AZ48" i="1"/>
  <c r="AZ27" i="2"/>
  <c r="AZ26" i="2"/>
  <c r="AZ28" i="2" l="1"/>
  <c r="AZ52" i="1" l="1"/>
  <c r="BT48" i="1" l="1"/>
  <c r="CK48" i="1"/>
  <c r="CK63" i="1" l="1"/>
  <c r="CK52" i="1" l="1"/>
  <c r="CS28" i="2" l="1"/>
  <c r="CS27" i="2" l="1"/>
  <c r="CS21" i="2" l="1"/>
  <c r="CS23" i="2"/>
  <c r="CJ21" i="2"/>
  <c r="CJ23" i="2"/>
  <c r="CJ18" i="2" l="1"/>
  <c r="CJ16" i="2"/>
  <c r="CS18" i="2"/>
  <c r="CS16" i="2"/>
  <c r="CK54" i="1" l="1"/>
  <c r="BT54" i="1"/>
  <c r="AZ54" i="1"/>
  <c r="CK53" i="1"/>
  <c r="BT53" i="1"/>
  <c r="AZ53" i="1"/>
  <c r="CK51" i="1"/>
  <c r="BT51" i="1"/>
  <c r="AZ51" i="1"/>
  <c r="CK50" i="1"/>
  <c r="BT50" i="1"/>
  <c r="AZ50" i="1"/>
  <c r="CK47" i="1"/>
  <c r="BT47" i="1"/>
  <c r="AZ47" i="1"/>
  <c r="CK46" i="1"/>
  <c r="BT46" i="1"/>
  <c r="AZ46" i="1"/>
  <c r="BS41" i="1"/>
  <c r="BR41" i="1"/>
  <c r="BQ41" i="1"/>
  <c r="BP41" i="1"/>
  <c r="BO41" i="1"/>
  <c r="BN41" i="1"/>
  <c r="BM41" i="1"/>
  <c r="BL41" i="1"/>
  <c r="BK41" i="1"/>
  <c r="BJ41" i="1"/>
  <c r="BI41" i="1"/>
  <c r="BH41" i="1"/>
  <c r="BG41" i="1"/>
  <c r="BF41" i="1"/>
  <c r="BE41" i="1"/>
  <c r="BD41" i="1"/>
  <c r="BC41" i="1"/>
  <c r="BB41" i="1"/>
  <c r="BA41" i="1"/>
  <c r="BS39" i="1"/>
  <c r="BR39" i="1"/>
  <c r="BQ39" i="1"/>
  <c r="BP39" i="1"/>
  <c r="BO39" i="1"/>
  <c r="BN39" i="1"/>
  <c r="BM39" i="1"/>
  <c r="BL39" i="1"/>
  <c r="BK39" i="1"/>
  <c r="BJ39" i="1"/>
  <c r="BI39" i="1"/>
  <c r="BH39" i="1"/>
  <c r="BG39" i="1"/>
  <c r="BF39" i="1"/>
  <c r="BE39" i="1"/>
  <c r="BD39" i="1"/>
  <c r="BC39" i="1"/>
  <c r="BB39" i="1"/>
  <c r="BA39" i="1"/>
  <c r="AZ39" i="1"/>
  <c r="BS38" i="1"/>
  <c r="BR38" i="1"/>
  <c r="BQ38" i="1"/>
  <c r="BP38" i="1"/>
  <c r="BO38" i="1"/>
  <c r="BN38" i="1"/>
  <c r="BM38" i="1"/>
  <c r="BL38" i="1"/>
  <c r="BK38" i="1"/>
  <c r="BJ38" i="1"/>
  <c r="BI38" i="1"/>
  <c r="BH38" i="1"/>
  <c r="BG38" i="1"/>
  <c r="BF38" i="1"/>
  <c r="BE38" i="1"/>
  <c r="BD38" i="1"/>
  <c r="BC38" i="1"/>
  <c r="BB38" i="1"/>
  <c r="BA38" i="1"/>
  <c r="AZ38" i="1"/>
  <c r="BS37" i="1"/>
  <c r="BR37" i="1"/>
  <c r="BQ37" i="1"/>
  <c r="BP37" i="1"/>
  <c r="BO37" i="1"/>
  <c r="BN37" i="1"/>
  <c r="BM37" i="1"/>
  <c r="BL37" i="1"/>
  <c r="BK37" i="1"/>
  <c r="BJ37" i="1"/>
  <c r="BI37" i="1"/>
  <c r="BH37" i="1"/>
  <c r="BG37" i="1"/>
  <c r="BF37" i="1"/>
  <c r="BE37" i="1"/>
  <c r="BD37" i="1"/>
  <c r="BC37" i="1"/>
  <c r="BB37" i="1"/>
  <c r="BA37" i="1"/>
  <c r="AZ37" i="1"/>
  <c r="AZ41" i="1" s="1"/>
  <c r="BS36" i="1"/>
  <c r="BR36" i="1"/>
  <c r="BQ36" i="1"/>
  <c r="BP36" i="1"/>
  <c r="BO36" i="1"/>
  <c r="BN36" i="1"/>
  <c r="BM36" i="1"/>
  <c r="BL36" i="1"/>
  <c r="BK36" i="1"/>
  <c r="BJ36" i="1"/>
  <c r="BI36" i="1"/>
  <c r="BH36" i="1"/>
  <c r="BG36" i="1"/>
  <c r="BF36" i="1"/>
  <c r="BE36" i="1"/>
  <c r="BD36" i="1"/>
  <c r="BC36" i="1"/>
  <c r="BB36" i="1"/>
  <c r="BA36" i="1"/>
  <c r="AZ36" i="1"/>
  <c r="AZ71" i="1" l="1"/>
  <c r="BT68" i="1" l="1"/>
  <c r="AZ68" i="1"/>
  <c r="CK68" i="1" l="1"/>
  <c r="DA51" i="1"/>
  <c r="CZ51" i="1"/>
  <c r="CY51" i="1"/>
  <c r="CX51" i="1"/>
  <c r="CW51" i="1"/>
  <c r="CV51" i="1"/>
  <c r="CU51" i="1"/>
  <c r="CT51" i="1"/>
  <c r="CS51" i="1"/>
  <c r="CR51" i="1"/>
  <c r="CQ51" i="1"/>
  <c r="CP51" i="1"/>
  <c r="CO51" i="1"/>
  <c r="CN51" i="1"/>
  <c r="CM51" i="1"/>
  <c r="CL51" i="1"/>
  <c r="CJ51" i="1"/>
  <c r="CI51" i="1"/>
  <c r="CH51" i="1"/>
  <c r="CG51" i="1"/>
  <c r="CF51" i="1"/>
  <c r="CE51" i="1"/>
  <c r="CD51" i="1"/>
  <c r="CC51" i="1"/>
  <c r="CB51" i="1"/>
  <c r="CA51" i="1"/>
  <c r="BZ51" i="1"/>
  <c r="BY51" i="1"/>
  <c r="BX51" i="1"/>
  <c r="BW51" i="1"/>
  <c r="BV51" i="1"/>
  <c r="BU51" i="1"/>
  <c r="BS51" i="1"/>
  <c r="BR51" i="1"/>
  <c r="BQ51" i="1"/>
  <c r="BP51" i="1"/>
  <c r="BO51" i="1"/>
  <c r="BN51" i="1"/>
  <c r="BM51" i="1"/>
  <c r="BL51" i="1"/>
  <c r="BK51" i="1"/>
  <c r="BJ51" i="1"/>
  <c r="BI51" i="1"/>
  <c r="BH51" i="1"/>
  <c r="BG51" i="1"/>
  <c r="BF51" i="1"/>
  <c r="BE51" i="1"/>
  <c r="BD51" i="1"/>
  <c r="BC51" i="1"/>
  <c r="BB51" i="1"/>
  <c r="BA51" i="1"/>
  <c r="DA28" i="2"/>
  <c r="CZ28" i="2"/>
  <c r="CY28" i="2"/>
  <c r="CX28" i="2"/>
  <c r="CW28" i="2"/>
  <c r="CV28" i="2"/>
  <c r="CU28" i="2"/>
  <c r="CT28" i="2"/>
  <c r="CR28" i="2"/>
  <c r="CQ28" i="2"/>
  <c r="CP28" i="2"/>
  <c r="CO28" i="2"/>
  <c r="CN28" i="2"/>
  <c r="CM28" i="2"/>
  <c r="CL28" i="2"/>
  <c r="CK28" i="2"/>
  <c r="DA27" i="2"/>
  <c r="CZ27" i="2"/>
  <c r="CY27" i="2"/>
  <c r="CX27" i="2"/>
  <c r="CW27" i="2"/>
  <c r="CV27" i="2"/>
  <c r="CU27" i="2"/>
  <c r="CT27" i="2"/>
  <c r="CR27" i="2"/>
  <c r="CQ27" i="2"/>
  <c r="CP27" i="2"/>
  <c r="CO27" i="2"/>
  <c r="CN27" i="2"/>
  <c r="CM27" i="2"/>
  <c r="CL27" i="2"/>
  <c r="CK27" i="2"/>
  <c r="DA26" i="2"/>
  <c r="CZ26" i="2"/>
  <c r="CY26" i="2"/>
  <c r="CX26" i="2"/>
  <c r="CW26" i="2"/>
  <c r="CV26" i="2"/>
  <c r="CU26" i="2"/>
  <c r="CT26" i="2"/>
  <c r="CR26" i="2"/>
  <c r="CQ26" i="2"/>
  <c r="CP26" i="2"/>
  <c r="CO26" i="2"/>
  <c r="CN26" i="2"/>
  <c r="CM26" i="2"/>
  <c r="CL26" i="2"/>
  <c r="CK26" i="2"/>
  <c r="DA23" i="2"/>
  <c r="CZ23" i="2"/>
  <c r="CY23" i="2"/>
  <c r="CX23" i="2"/>
  <c r="CW23" i="2"/>
  <c r="CV23" i="2"/>
  <c r="CU23" i="2"/>
  <c r="CT23" i="2"/>
  <c r="DA22" i="2"/>
  <c r="CZ22" i="2"/>
  <c r="CY22" i="2"/>
  <c r="CX22" i="2"/>
  <c r="CW22" i="2"/>
  <c r="CV22" i="2"/>
  <c r="CU22" i="2"/>
  <c r="CT22" i="2"/>
  <c r="DA21" i="2"/>
  <c r="CZ21" i="2"/>
  <c r="CY21" i="2"/>
  <c r="CX21" i="2"/>
  <c r="CW21" i="2"/>
  <c r="CV21" i="2"/>
  <c r="CU21" i="2"/>
  <c r="CT21" i="2"/>
  <c r="CR23" i="2"/>
  <c r="CQ23" i="2"/>
  <c r="CP23" i="2"/>
  <c r="CO23" i="2"/>
  <c r="CN23" i="2"/>
  <c r="CM23" i="2"/>
  <c r="CL23" i="2"/>
  <c r="CK23" i="2"/>
  <c r="CR22" i="2"/>
  <c r="CQ22" i="2"/>
  <c r="CP22" i="2"/>
  <c r="CO22" i="2"/>
  <c r="CN22" i="2"/>
  <c r="CM22" i="2"/>
  <c r="CL22" i="2"/>
  <c r="CK22" i="2"/>
  <c r="CR21" i="2"/>
  <c r="CQ21" i="2"/>
  <c r="CP21" i="2"/>
  <c r="CO21" i="2"/>
  <c r="CN21" i="2"/>
  <c r="CM21" i="2"/>
  <c r="CL21" i="2"/>
  <c r="CK21" i="2"/>
  <c r="DA18" i="2"/>
  <c r="CZ18" i="2"/>
  <c r="CY18" i="2"/>
  <c r="CX18" i="2"/>
  <c r="CW18" i="2"/>
  <c r="CV18" i="2"/>
  <c r="CU18" i="2"/>
  <c r="CT18" i="2"/>
  <c r="CR18" i="2"/>
  <c r="CQ18" i="2"/>
  <c r="CP18" i="2"/>
  <c r="CO18" i="2"/>
  <c r="CN18" i="2"/>
  <c r="CM18" i="2"/>
  <c r="CL18" i="2"/>
  <c r="CK18" i="2"/>
  <c r="BZ18" i="2"/>
  <c r="BY18" i="2"/>
  <c r="BX18" i="2"/>
  <c r="BW18" i="2"/>
  <c r="BV18" i="2"/>
  <c r="BU18" i="2"/>
  <c r="BT18" i="2"/>
  <c r="BS18" i="2"/>
  <c r="CK16" i="2"/>
  <c r="CL16" i="2"/>
  <c r="CM16" i="2"/>
  <c r="CN16" i="2"/>
  <c r="CO16" i="2"/>
  <c r="CP16" i="2"/>
  <c r="CQ16" i="2"/>
  <c r="CR16" i="2"/>
  <c r="CT16" i="2"/>
  <c r="CU16" i="2"/>
  <c r="CV16" i="2"/>
  <c r="CW16" i="2"/>
  <c r="CX16" i="2"/>
  <c r="CY16" i="2"/>
  <c r="CZ16" i="2"/>
  <c r="DA16" i="2"/>
  <c r="CK17" i="2"/>
  <c r="CL17" i="2"/>
  <c r="CM17" i="2"/>
  <c r="CN17" i="2"/>
  <c r="CO17" i="2"/>
  <c r="CP17" i="2"/>
  <c r="CQ17" i="2"/>
  <c r="CR17" i="2"/>
  <c r="CT17" i="2"/>
  <c r="CU17" i="2"/>
  <c r="CV17" i="2"/>
  <c r="CW17" i="2"/>
  <c r="CX17" i="2"/>
  <c r="CY17" i="2"/>
  <c r="CZ17" i="2"/>
  <c r="DA17" i="2"/>
  <c r="DA71" i="1" l="1"/>
  <c r="CZ71" i="1"/>
  <c r="CY71" i="1"/>
  <c r="CX71" i="1"/>
  <c r="CW71" i="1"/>
  <c r="CV71" i="1"/>
  <c r="CU71" i="1"/>
  <c r="CT71" i="1"/>
  <c r="CS71" i="1"/>
  <c r="CR71" i="1"/>
  <c r="CQ71" i="1"/>
  <c r="CP71" i="1"/>
  <c r="CO71" i="1"/>
  <c r="CN71" i="1"/>
  <c r="CM71" i="1"/>
  <c r="CL71" i="1"/>
  <c r="CJ71" i="1"/>
  <c r="CI71" i="1"/>
  <c r="CH71" i="1"/>
  <c r="CG71" i="1"/>
  <c r="CF71" i="1"/>
  <c r="CE71" i="1"/>
  <c r="CD71" i="1"/>
  <c r="CC71" i="1"/>
  <c r="CB71" i="1"/>
  <c r="CA71" i="1"/>
  <c r="BZ71" i="1"/>
  <c r="BY71" i="1"/>
  <c r="BX71" i="1"/>
  <c r="BW71" i="1"/>
  <c r="BV71" i="1"/>
  <c r="BU71" i="1"/>
  <c r="BS71" i="1"/>
  <c r="BR71" i="1"/>
  <c r="BQ71" i="1"/>
  <c r="BP71" i="1"/>
  <c r="BO71" i="1"/>
  <c r="BN71" i="1"/>
  <c r="BM71" i="1"/>
  <c r="BL71" i="1"/>
  <c r="BK71" i="1"/>
  <c r="BJ71" i="1"/>
  <c r="BI71" i="1"/>
  <c r="BH71" i="1"/>
  <c r="BG71" i="1"/>
  <c r="BF71" i="1"/>
  <c r="BE71" i="1"/>
  <c r="BD71" i="1"/>
  <c r="BC71" i="1"/>
  <c r="BB71" i="1"/>
  <c r="BA71" i="1"/>
  <c r="CK71" i="1"/>
  <c r="BT71" i="1"/>
  <c r="DA58" i="1"/>
  <c r="CZ58" i="1"/>
  <c r="CY58" i="1"/>
  <c r="CX58" i="1"/>
  <c r="CW58" i="1"/>
  <c r="CV58" i="1"/>
  <c r="CU58" i="1"/>
  <c r="CT58" i="1"/>
  <c r="CS58" i="1"/>
  <c r="CR58" i="1"/>
  <c r="CQ58" i="1"/>
  <c r="CP58" i="1"/>
  <c r="CO58" i="1"/>
  <c r="CN58" i="1"/>
  <c r="CM58" i="1"/>
  <c r="CL58" i="1"/>
  <c r="CJ58" i="1"/>
  <c r="CI58" i="1"/>
  <c r="CH58" i="1"/>
  <c r="CG58" i="1"/>
  <c r="CF58" i="1"/>
  <c r="CE58" i="1"/>
  <c r="CD58" i="1"/>
  <c r="CC58" i="1"/>
  <c r="CB58" i="1"/>
  <c r="CA58" i="1"/>
  <c r="BZ58" i="1"/>
  <c r="BY58" i="1"/>
  <c r="BX58" i="1"/>
  <c r="BW58" i="1"/>
  <c r="BV58" i="1"/>
  <c r="BU58" i="1"/>
  <c r="BS58" i="1"/>
  <c r="BR58" i="1"/>
  <c r="BQ58" i="1"/>
  <c r="BP58" i="1"/>
  <c r="BO58" i="1"/>
  <c r="BN58" i="1"/>
  <c r="BM58" i="1"/>
  <c r="BL58" i="1"/>
  <c r="BK58" i="1"/>
  <c r="BJ58" i="1"/>
  <c r="BI58" i="1"/>
  <c r="BH58" i="1"/>
  <c r="BG58" i="1"/>
  <c r="BF58" i="1"/>
  <c r="BE58" i="1"/>
  <c r="BD58" i="1"/>
  <c r="BC58" i="1"/>
  <c r="BB58" i="1"/>
  <c r="BA58" i="1"/>
  <c r="CL68" i="1" l="1"/>
  <c r="CP68" i="1"/>
  <c r="CT68" i="1"/>
  <c r="CX68" i="1"/>
  <c r="BV68" i="1"/>
  <c r="BZ68" i="1"/>
  <c r="CD68" i="1"/>
  <c r="CH68" i="1"/>
  <c r="BF68" i="1"/>
  <c r="BR68" i="1"/>
  <c r="BB68" i="1"/>
  <c r="BJ68" i="1"/>
  <c r="BN68" i="1"/>
  <c r="CS68" i="1"/>
  <c r="CW68" i="1"/>
  <c r="DA68" i="1"/>
  <c r="BC68" i="1"/>
  <c r="BG68" i="1"/>
  <c r="BK68" i="1"/>
  <c r="BO68" i="1"/>
  <c r="BS68" i="1"/>
  <c r="BW68" i="1"/>
  <c r="CA68" i="1"/>
  <c r="CE68" i="1"/>
  <c r="CI68" i="1"/>
  <c r="CM68" i="1"/>
  <c r="CQ68" i="1"/>
  <c r="CU68" i="1"/>
  <c r="CY68" i="1"/>
  <c r="BA68" i="1"/>
  <c r="BE68" i="1"/>
  <c r="BI68" i="1"/>
  <c r="BM68" i="1"/>
  <c r="BQ68" i="1"/>
  <c r="BU68" i="1"/>
  <c r="BY68" i="1"/>
  <c r="CC68" i="1"/>
  <c r="CG68" i="1"/>
  <c r="CO68" i="1"/>
  <c r="BD68" i="1"/>
  <c r="BH68" i="1"/>
  <c r="BL68" i="1"/>
  <c r="BP68" i="1"/>
  <c r="BX68" i="1"/>
  <c r="CB68" i="1"/>
  <c r="CF68" i="1"/>
  <c r="CJ68" i="1"/>
  <c r="CN68" i="1"/>
  <c r="CR68" i="1"/>
  <c r="CV68" i="1"/>
  <c r="CZ68" i="1"/>
  <c r="AZ57" i="1" l="1"/>
  <c r="DR57" i="1" s="1"/>
  <c r="CK57" i="1" l="1"/>
  <c r="DT57" i="1" s="1"/>
</calcChain>
</file>

<file path=xl/sharedStrings.xml><?xml version="1.0" encoding="utf-8"?>
<sst xmlns="http://schemas.openxmlformats.org/spreadsheetml/2006/main" count="604" uniqueCount="305">
  <si>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</si>
  <si>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</si>
  <si>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</si>
  <si>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</si>
  <si>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</si>
  <si>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</si>
  <si>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</si>
  <si>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</si>
  <si>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</si>
  <si>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</si>
  <si>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</si>
  <si>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</si>
  <si>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</si>
  <si>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</si>
  <si>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</si>
  <si>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</si>
  <si>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</si>
  <si>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</si>
  <si>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</si>
  <si>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</si>
  <si>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</si>
  <si>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</si>
  <si>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</si>
  <si>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</si>
  <si>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</si>
  <si>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</si>
  <si>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</si>
  <si>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</si>
  <si>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</si>
  <si>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</si>
  <si>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</si>
  <si>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</si>
  <si>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</si>
  <si>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</si>
  <si>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</si>
  <si>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</si>
  <si>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</si>
  <si>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</si>
  <si>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</si>
  <si>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</si>
  <si>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</si>
  <si>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</si>
  <si>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</si>
  <si>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</si>
  <si>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</si>
  <si>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</si>
  <si>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</si>
  <si>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</si>
  <si>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</si>
  <si>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</si>
  <si>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</si>
  <si>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</si>
  <si>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</si>
  <si>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</si>
  <si>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</si>
  <si>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</si>
  <si>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</si>
  <si>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</si>
  <si>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</si>
  <si>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</si>
  <si>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</si>
  <si>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</si>
  <si>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</si>
  <si>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</si>
  <si>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</si>
  <si>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</si>
  <si>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</si>
  <si>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</si>
  <si>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</si>
  <si>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</si>
  <si>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</si>
  <si>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</si>
  <si>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</si>
  <si>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</si>
  <si>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</si>
  <si>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</si>
  <si>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</si>
  <si>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</si>
  <si>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</si>
  <si>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</si>
  <si>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</si>
  <si>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</si>
  <si>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</si>
  <si>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</si>
  <si>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</si>
  <si>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</si>
  <si>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</si>
  <si>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</si>
  <si>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</si>
  <si>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</si>
  <si>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</si>
  <si>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</si>
  <si>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</si>
  <si>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</si>
  <si>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</si>
  <si>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</si>
  <si>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</si>
  <si>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</si>
  <si>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</si>
  <si>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</si>
  <si>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</si>
  <si>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</si>
  <si>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</si>
  <si>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</si>
  <si>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</si>
  <si>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</si>
  <si>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</si>
  <si>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</si>
  <si>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</si>
  <si>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</si>
  <si>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</si>
  <si>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</si>
  <si>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</si>
  <si>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</si>
  <si>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</si>
  <si>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</si>
  <si>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</si>
  <si>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</si>
  <si>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</si>
  <si>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</si>
  <si>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</si>
  <si>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</si>
  <si>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</si>
  <si>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</si>
  <si>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</si>
  <si>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</si>
  <si>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</si>
  <si>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</si>
  <si>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</si>
  <si>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</si>
  <si>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</si>
  <si>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</si>
  <si>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</si>
  <si>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</si>
  <si>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</si>
  <si>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</si>
  <si>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</si>
  <si>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</si>
  <si>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</si>
  <si>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</si>
  <si>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</si>
  <si>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</si>
  <si>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</si>
  <si>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</si>
  <si>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</si>
  <si>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</si>
  <si>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</si>
  <si>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</si>
  <si>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</si>
  <si>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</si>
  <si>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</si>
  <si>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</si>
  <si>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</si>
  <si>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</si>
  <si>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</si>
  <si>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</si>
  <si>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</si>
  <si>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</si>
  <si>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</si>
  <si>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</si>
  <si>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</si>
  <si>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</si>
  <si>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</si>
  <si>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</si>
  <si>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</si>
  <si>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</si>
  <si>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</si>
  <si>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</si>
  <si>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</si>
  <si>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</si>
  <si>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</si>
  <si>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</si>
  <si>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</si>
  <si>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</si>
  <si>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</si>
  <si>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</si>
  <si>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</si>
  <si>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</si>
  <si>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</si>
  <si>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</si>
  <si>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</si>
  <si>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</si>
  <si>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</si>
  <si>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</si>
  <si>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</si>
  <si>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</si>
  <si>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</si>
  <si>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</si>
  <si>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</si>
  <si>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</si>
  <si>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</si>
  <si>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</si>
  <si>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</si>
  <si>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</si>
  <si>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</si>
  <si>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</si>
  <si>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</si>
  <si>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</si>
  <si>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</si>
  <si>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</si>
  <si>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</si>
  <si>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</si>
  <si>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</si>
  <si>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</si>
  <si>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</si>
  <si>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</si>
  <si>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</si>
  <si>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</si>
  <si>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</si>
  <si>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</si>
  <si>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</si>
  <si>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</si>
  <si>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</si>
  <si>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</si>
  <si>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</si>
  <si>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</si>
  <si>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</si>
  <si>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</si>
  <si>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</si>
  <si>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</si>
  <si>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</si>
  <si>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</si>
  <si>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</si>
  <si>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</si>
  <si>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</si>
  <si>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</si>
  <si>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</si>
  <si>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</si>
  <si>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</si>
  <si>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</si>
  <si>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</si>
  <si>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</si>
  <si>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</si>
  <si>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</si>
  <si>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</si>
  <si>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</si>
  <si>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</si>
  <si>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</si>
  <si>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</si>
  <si>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</si>
  <si>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</si>
  <si>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</si>
  <si>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</si>
  <si>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</si>
  <si>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</si>
  <si>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</si>
  <si>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</si>
  <si>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</si>
  <si>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</si>
  <si>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</si>
  <si>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</si>
  <si>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</si>
  <si>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</si>
  <si>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</si>
  <si>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</si>
  <si>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</si>
  <si>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</si>
  <si>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</si>
  <si>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</si>
  <si>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</si>
  <si>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</si>
  <si>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</si>
  <si>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</si>
  <si>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</si>
  <si>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</si>
  <si>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</si>
  <si>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</si>
  <si>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</si>
  <si>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</si>
  <si>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</si>
  <si>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</si>
  <si>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</si>
  <si>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</si>
  <si>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</si>
  <si>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</si>
  <si>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</si>
  <si>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</si>
  <si>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</si>
  <si>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</si>
  <si>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</si>
  <si>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</si>
  <si>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</si>
  <si>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</si>
  <si>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</si>
  <si>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ent_secr@ent.rosneft.ru</t>
  </si>
  <si>
    <t>(382 59) 6-30-04</t>
  </si>
  <si>
    <t>(382 59) 6-36-07</t>
  </si>
  <si>
    <t>услуги по передаче электрической энергии (мощности) (монопотребитель АО "Томскнефть" ВНК):</t>
  </si>
  <si>
    <t>услуги по передаче электрической энергии (мощности)
(межсетевые ПАО "ТРК" - ООО "Энергонефть Томск")</t>
  </si>
  <si>
    <t xml:space="preserve">услуги по передаче электрической энергии (мощности) </t>
  </si>
  <si>
    <t>1.2.1</t>
  </si>
  <si>
    <t>1.2.2</t>
  </si>
  <si>
    <t>1.2.3</t>
  </si>
  <si>
    <t>межсетевые ПАО "ТРК" - ООО "Энергонефть Томск"</t>
  </si>
  <si>
    <t>монопотребитель АО "Томскнефть" ВНК</t>
  </si>
  <si>
    <t>Утверждена генеральным директором ООО «Энергонефть Томск» В.А. Мажуриным, распоряжение № 02-23-5/123 от 08.05.2018г.</t>
  </si>
  <si>
    <t>2021</t>
  </si>
  <si>
    <t>Фактические показатели за 2019 год</t>
  </si>
  <si>
    <t>Показатели, утвержденные
на 2020 год</t>
  </si>
  <si>
    <t>Предложения
на 2021 год</t>
  </si>
  <si>
    <t>ООО "ЭНТ" воздерживается от присоединения к тарифному соглашению до 31.12.2019г.</t>
  </si>
  <si>
    <t>16/20-22 от 27.12.2019г.
2020-2022г.</t>
  </si>
  <si>
    <t xml:space="preserve"> ООО "РН-Энерго" и АО"Томскэнергосбыт  - ООО "Энергонефть Томск" ( по котловым тарифам)</t>
  </si>
  <si>
    <t>Утверждена генеральным директором ООО «Энергонефть Томск» В.А. Мажуриным ,
без номера от 21.12.2019г.</t>
  </si>
  <si>
    <t>услуги по передаче электрической энергии (мощности) (по котловым тарифам  ООО "РН-Энерго" и АО"Томскэнергосбыт - ООО "Энергонефть Томск")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</si>
</sst>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5"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0"/>
      <color rgb="FF000099"/>
      <name val="Times New Roman"/>
      <family val="1"/>
      <charset val="204"/>
    </font>
    <font>
      <sz val="10"/>
      <color rgb="FF274F77"/>
      <name val="Times New Roman"/>
      <family val="1"/>
      <charset val="204"/>
    </font>
    <font>
      <sz val="10"/>
      <name val="Arial Cyr"/>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1" fillId="0" borderId="0" applyNumberFormat="0" applyFill="0" applyBorder="0" applyAlignment="0" applyProtection="0"/>
    <xf numFmtId="43" fontId="14" fillId="0" borderId="0" applyFont="0" applyFill="0" applyBorder="0" applyAlignment="0" applyProtection="0"/>
  </cellStyleXfs>
  <cellXfs count="82">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4" fontId="3" fillId="0" borderId="0" xfId="0" applyNumberFormat="1" applyFont="1" applyBorder="1" applyAlignment="1">
      <alignment horizontal="left"/>
    </xf>
    <xf numFmtId="49" fontId="13" fillId="0" borderId="2" xfId="0" applyNumberFormat="1" applyFont="1" applyBorder="1" applyAlignment="1">
      <alignment horizontal="center" vertical="top"/>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2" applyFont="1" applyFill="1" applyBorder="1" applyAlignment="1">
      <alignment horizontal="center" vertical="top" wrapText="1"/>
    </xf>
    <xf numFmtId="43" fontId="3" fillId="0" borderId="2" xfId="2" applyFont="1" applyFill="1" applyBorder="1" applyAlignment="1">
      <alignment horizontal="center" vertical="top" wrapText="1"/>
    </xf>
    <xf numFmtId="43" fontId="3" fillId="0" borderId="3" xfId="2"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3" fontId="3" fillId="0" borderId="1" xfId="2" applyFont="1" applyBorder="1" applyAlignment="1">
      <alignment horizontal="center" vertical="top" wrapText="1"/>
    </xf>
    <xf numFmtId="43" fontId="3" fillId="0" borderId="2" xfId="2" applyFont="1" applyBorder="1" applyAlignment="1">
      <alignment horizontal="center" vertical="top" wrapText="1"/>
    </xf>
    <xf numFmtId="43" fontId="3" fillId="0" borderId="3" xfId="2" applyFont="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0" fontId="13" fillId="0" borderId="2" xfId="0" applyNumberFormat="1" applyFont="1" applyBorder="1" applyAlignment="1">
      <alignment horizontal="left" vertical="top" wrapText="1"/>
    </xf>
    <xf numFmtId="0" fontId="13" fillId="0" borderId="1" xfId="0" applyNumberFormat="1" applyFont="1" applyBorder="1" applyAlignment="1">
      <alignment horizontal="center" vertical="top" wrapText="1"/>
    </xf>
    <xf numFmtId="0" fontId="13" fillId="0" borderId="2" xfId="0" applyNumberFormat="1" applyFont="1" applyBorder="1" applyAlignment="1">
      <alignment horizontal="center" vertical="top" wrapText="1"/>
    </xf>
    <xf numFmtId="0" fontId="13" fillId="0" borderId="3" xfId="0" applyNumberFormat="1" applyFont="1" applyBorder="1" applyAlignment="1">
      <alignment horizontal="center" vertical="top" wrapText="1"/>
    </xf>
    <xf numFmtId="4" fontId="13" fillId="0" borderId="1" xfId="0" applyNumberFormat="1"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4" fontId="13" fillId="0" borderId="3" xfId="0" applyNumberFormat="1" applyFont="1" applyFill="1" applyBorder="1" applyAlignment="1">
      <alignment horizontal="center" vertical="top" wrapText="1"/>
    </xf>
    <xf numFmtId="4" fontId="13" fillId="0" borderId="1" xfId="0" applyNumberFormat="1" applyFont="1" applyBorder="1" applyAlignment="1">
      <alignment horizontal="center" vertical="top" wrapText="1"/>
    </xf>
    <xf numFmtId="4" fontId="13" fillId="0" borderId="2" xfId="0" applyNumberFormat="1" applyFont="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1" fillId="0" borderId="2" xfId="0" applyNumberFormat="1" applyFont="1" applyBorder="1" applyAlignment="1">
      <alignment horizontal="left"/>
    </xf>
    <xf numFmtId="49" fontId="11" fillId="0" borderId="4" xfId="1" applyNumberFormat="1" applyBorder="1" applyAlignment="1">
      <alignment horizontal="left"/>
    </xf>
    <xf numFmtId="4" fontId="13" fillId="0" borderId="3" xfId="0" applyNumberFormat="1" applyFont="1" applyBorder="1" applyAlignment="1">
      <alignment horizontal="center" vertical="top" wrapText="1"/>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1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colors>
    <mruColors>
      <color rgb="FF274F77"/>
      <color rgb="FF000099"/>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102;&#1084;&#1077;&#1085;&#1100;/&#1041;&#1091;&#1093;&#1075;&#1072;&#1083;&#1090;&#1077;&#1088;&#1089;&#1082;&#1072;&#1103;%20&#1086;&#1090;&#1095;&#1105;&#1090;&#1085;&#1086;&#1089;&#1090;&#1100;/&#1060;&#1086;&#1088;&#1084;&#1072;%202%20(&#1092;%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energoneft-tomsk.ru/&#1056;&#1069;&#1050;%202019/&#1059;&#1090;&#1074;&#1077;&#1088;&#1078;&#1076;&#1077;&#1085;&#1085;&#1099;&#1077;%20&#1090;&#1072;&#1088;&#1080;&#1092;&#1099;/&#1057;&#1074;&#1086;&#1076;%20&#1089;&#1084;&#1077;&#1090;%20&#1091;&#1090;&#1074;&#1077;&#1088;&#1076;&#1078;&#1077;&#1085;&#1086;%20&#1085;&#1072;%202019&#107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086;&#1084;&#1089;&#1082;&#1072;&#1103;%20&#1086;&#1073;&#1083;&#1072;&#1089;&#1090;&#1100;/&#1041;&#1072;&#1083;&#1072;&#1085;&#1089;&#1099;/&#1056;&#1072;&#1089;&#1095;&#1077;&#1090;%20&#1090;&#1072;&#1088;&#1080;&#1092;&#1086;&#1074;%20&#1085;&#1072;%20&#1055;&#1077;&#1088;&#1077;&#1076;&#1072;&#1095;&#1091;%20&#1101;&#1101;_2020%20&#1086;&#1090;%2009.04.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102;&#1084;&#1077;&#1085;&#1089;&#1082;&#1072;&#1103;%20&#1086;&#1073;&#1083;&#1072;&#1089;&#1090;&#1100;/&#1041;&#1091;&#1093;&#1075;&#1072;&#1083;&#1090;&#1077;&#1088;&#1089;&#1082;&#1072;&#1103;,%20&#1092;&#1080;&#1085;&#1072;&#1085;&#1089;&#1086;&#1074;&#1072;&#1103;%20&#1086;&#1090;&#1095;&#1077;&#1090;&#1085;&#1086;&#1089;&#1090;&#1100;.%20&#1053;&#1072;&#1083;&#1086;&#1075;&#1086;&#1074;&#1099;&#1077;%20&#1076;&#1077;&#1082;&#1083;&#1072;&#1088;&#1072;&#1094;&#1080;&#1080;/&#1060;&#1086;&#1088;&#1084;&#1072;%202%20(&#109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t\files\&#1055;&#1069;&#1054;\2019\&#1048;&#1057;&#1055;&#1054;&#1051;&#1053;&#1045;&#1053;&#1048;&#1045;_2019\&#1052;&#1040;&#1050;&#1045;&#1058;&#1067;%20&#1056;&#1053;\&#1092;&#1072;&#1082;&#1090;_2019\&#1069;&#1085;&#1077;&#1088;&#1075;&#1086;&#1085;&#1077;&#1092;&#1090;&#1100;-&#1058;&#1086;&#1084;&#1089;&#1082;_&#1069;&#1082;&#1086;&#1085;&#1086;&#1084;&#1080;&#1082;&#1072;_2019_&#1092;&#1072;&#1082;&#1090;.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t\files\&#1055;&#1069;&#1054;\2017\&#1048;&#1057;&#1055;&#1054;&#1051;&#1053;&#1045;&#1053;&#1048;&#1045;%202017\&#1048;&#1057;&#1055;&#1054;&#1051;&#1053;&#1045;&#1053;&#1048;&#1045;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41;&#1072;&#1083;&#1072;&#1085;&#1089;&#1099;/31TSET.NET.2017_2021_&#1086;&#1090;&#1087;&#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5;&#1069;&#1054;/2019/&#1048;&#1057;&#1055;&#1054;&#1051;&#1053;&#1045;&#1053;&#1048;&#1045;_2019/&#1048;&#1057;&#1055;&#1054;&#1051;&#1053;&#1045;&#1053;&#1048;&#1045;%20_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41;&#1072;&#1083;&#1072;&#1085;&#1089;&#1099;/!!!%20&#1056;&#1072;&#1089;&#1095;&#1077;&#1090;%20&#1090;&#1072;&#1088;&#1080;&#1092;&#1086;&#1074;%20&#1085;&#1072;%20&#1055;&#1077;&#1088;&#1077;&#1076;&#1072;&#1095;&#1091;%20&#1101;&#1101;_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7;&#1084;&#1077;&#1090;&#1072;/&#1057;&#1084;&#1077;&#1090;&#1072;%20&#1087;&#1077;&#1088;&#1077;&#1076;&#1072;&#1095;&#1072;%20&#1069;&#1069;%20&#1058;&#1086;&#1084;&#1089;&#1082;%20%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086;&#1084;&#1089;&#1082;&#1072;&#1103;%20&#1086;&#1073;&#1083;&#1072;&#1089;&#1090;&#1100;/&#1057;&#1084;&#1077;&#1090;&#1099;/&#1057;&#1084;&#1077;&#1090;&#1072;%20&#1087;&#1077;&#1088;&#1077;&#1076;&#1072;&#1095;&#1072;%20&#1069;&#1069;%20%20&#1058;&#1086;&#1084;&#1089;&#1082;%20%20202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2019"/>
      <sheetName val="ф12 2019г."/>
      <sheetName val="2462"/>
      <sheetName val="Ф2 за мес из 1с"/>
    </sheetNames>
    <sheetDataSet>
      <sheetData sheetId="0">
        <row r="20">
          <cell r="D20">
            <v>2849723</v>
          </cell>
        </row>
        <row r="71">
          <cell r="D71">
            <v>93688</v>
          </cell>
        </row>
        <row r="86">
          <cell r="D86">
            <v>71841</v>
          </cell>
        </row>
      </sheetData>
      <sheetData sheetId="1"/>
      <sheetData sheetId="2"/>
      <sheetData sheetId="3"/>
      <sheetData sheetId="4"/>
      <sheetData sheetId="5"/>
      <sheetData sheetId="6">
        <row r="9">
          <cell r="C9">
            <v>2849723185.8499994</v>
          </cell>
        </row>
      </sheetData>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дача Томск НОВАЯ от 21.01."/>
      <sheetName val="Передача Томск кор. от 21.01."/>
      <sheetName val="Передача Томск смета"/>
      <sheetName val="Передача томск тар."/>
      <sheetName val="Передача Томск Кор."/>
      <sheetName val="Передача Тюмень смета"/>
      <sheetName val="Передача Тюмень тар."/>
      <sheetName val="Томск тепло 19"/>
      <sheetName val="Томск ВО 19"/>
      <sheetName val="Томск ВС подъем 19"/>
      <sheetName val="Томск ВС тех.19"/>
      <sheetName val="Томск ВС пит.19"/>
      <sheetName val="ХМАО тепло 19-23"/>
      <sheetName val="ХМАО тепло тар. 19-23"/>
      <sheetName val="ХМАО теп.смета 19-23"/>
      <sheetName val="ХМАО ВС 19-23"/>
      <sheetName val="ХМАО ВС тар. 19-23"/>
      <sheetName val="ХМАО ВС под. 19"/>
      <sheetName val="ХМАО ВО 19"/>
      <sheetName val="ХМАО ВО 20"/>
      <sheetName val="ХМАО ВО 21"/>
      <sheetName val="ХМАО ВО 22"/>
      <sheetName val="ХМАО ВО 23"/>
    </sheetNames>
    <sheetDataSet>
      <sheetData sheetId="0" refreshError="1"/>
      <sheetData sheetId="1" refreshError="1"/>
      <sheetData sheetId="2" refreshError="1"/>
      <sheetData sheetId="3" refreshError="1">
        <row r="26">
          <cell r="E26">
            <v>5.7349999999999998E-2</v>
          </cell>
          <cell r="F26">
            <v>6.5790000000000001E-2</v>
          </cell>
          <cell r="I26">
            <v>0.78061999999999998</v>
          </cell>
          <cell r="J26">
            <v>0.79545999999999994</v>
          </cell>
        </row>
        <row r="27">
          <cell r="E27">
            <v>24355.41</v>
          </cell>
          <cell r="F27">
            <v>29487.31</v>
          </cell>
          <cell r="I27">
            <v>413296.29</v>
          </cell>
          <cell r="J27">
            <v>420214.78</v>
          </cell>
        </row>
        <row r="28">
          <cell r="E28">
            <v>23.06</v>
          </cell>
          <cell r="F28">
            <v>24.86</v>
          </cell>
          <cell r="I28">
            <v>193.99</v>
          </cell>
          <cell r="J28">
            <v>208.84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ФСК"/>
      <sheetName val="V ТРК"/>
      <sheetName val="V ТН скорр"/>
      <sheetName val="V РН-Э, ЮТЭК"/>
      <sheetName val="ФСК"/>
      <sheetName val="V РН-Э, ЮТЭК +ФАКТ_2016"/>
    </sheetNames>
    <sheetDataSet>
      <sheetData sheetId="0" refreshError="1"/>
      <sheetData sheetId="1" refreshError="1"/>
      <sheetData sheetId="2">
        <row r="3">
          <cell r="Q3">
            <v>412151.4833495667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sheetName val="ф12 2018г."/>
      <sheetName val="2462"/>
      <sheetName val="Ф2 за мес из 1с"/>
    </sheetNames>
    <sheetDataSet>
      <sheetData sheetId="0" refreshError="1">
        <row r="20">
          <cell r="D20">
            <v>2663781</v>
          </cell>
        </row>
        <row r="71">
          <cell r="D71">
            <v>28098</v>
          </cell>
        </row>
        <row r="86">
          <cell r="D86">
            <v>14960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_Replace"/>
      <sheetName val="Struct"/>
      <sheetName val="Struct2"/>
      <sheetName val="Struct3"/>
      <sheetName val="Struct4"/>
      <sheetName val="Эко Энергонефть-Томск"/>
      <sheetName val="Энергия Энергонефть-Томск"/>
      <sheetName val="РЗП Энергонефть-Томск"/>
    </sheetNames>
    <sheetDataSet>
      <sheetData sheetId="0" refreshError="1"/>
      <sheetData sheetId="1" refreshError="1"/>
      <sheetData sheetId="2" refreshError="1"/>
      <sheetData sheetId="3" refreshError="1"/>
      <sheetData sheetId="4" refreshError="1"/>
      <sheetData sheetId="5">
        <row r="582">
          <cell r="C582">
            <v>107694.6620853846</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2.3"/>
    </sheetNames>
    <sheetDataSet>
      <sheetData sheetId="0"/>
      <sheetData sheetId="1"/>
      <sheetData sheetId="2"/>
      <sheetData sheetId="3"/>
      <sheetData sheetId="4">
        <row r="15">
          <cell r="AO15">
            <v>1444.9995139999999</v>
          </cell>
          <cell r="BF15">
            <v>1308.2861053433719</v>
          </cell>
          <cell r="BW15">
            <v>1192.6439552639108</v>
          </cell>
        </row>
        <row r="18">
          <cell r="AO18">
            <v>7.5531465316904782</v>
          </cell>
          <cell r="BF18">
            <v>7.3299548645765071</v>
          </cell>
          <cell r="BW18">
            <v>7.3300000211979048</v>
          </cell>
        </row>
        <row r="21">
          <cell r="AT21">
            <v>1914.7366910000001</v>
          </cell>
          <cell r="BK21">
            <v>1890.0125596109219</v>
          </cell>
          <cell r="CB21">
            <v>1778.067</v>
          </cell>
        </row>
        <row r="23">
          <cell r="AO23">
            <v>13.774541000000001</v>
          </cell>
          <cell r="BF23">
            <v>13.83575599999971</v>
          </cell>
          <cell r="BW23">
            <v>13.774541000000001</v>
          </cell>
        </row>
      </sheetData>
      <sheetData sheetId="5">
        <row r="15">
          <cell r="AO15">
            <v>168.23875000000001</v>
          </cell>
          <cell r="BF15">
            <v>152.60737365724137</v>
          </cell>
          <cell r="BW15">
            <v>140.59749104789708</v>
          </cell>
        </row>
        <row r="21">
          <cell r="AT21">
            <v>223.18186537111112</v>
          </cell>
          <cell r="BK21">
            <v>221.57300000000001</v>
          </cell>
        </row>
        <row r="25">
          <cell r="CB25">
            <v>208.10400000000001</v>
          </cell>
        </row>
      </sheetData>
      <sheetData sheetId="6"/>
      <sheetData sheetId="7"/>
      <sheetData sheetId="8">
        <row r="53">
          <cell r="M53">
            <v>2189.3173999999999</v>
          </cell>
        </row>
      </sheetData>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ергия ф"/>
      <sheetName val="Энергия пл"/>
      <sheetName val="пр-во ф"/>
      <sheetName val="пр-во пл"/>
      <sheetName val="ЭКО ф"/>
      <sheetName val="ЭКО с АУП ф"/>
      <sheetName val="РЗП"/>
      <sheetName val="Исполнение факт"/>
      <sheetName val="РЗП пл"/>
      <sheetName val="ППиУ"/>
      <sheetName val="БН"/>
      <sheetName val="СВОД"/>
      <sheetName val="Исп-е без АУП пл"/>
      <sheetName val="Исп-е без АУП ф"/>
      <sheetName val="АУП пл"/>
      <sheetName val="АУП ф"/>
      <sheetName val="СВОД АУП"/>
      <sheetName val="ТЭП пл"/>
      <sheetName val="ээ"/>
      <sheetName val="тп"/>
      <sheetName val="уе"/>
      <sheetName val="ТЭП ф"/>
      <sheetName val="СВОД ТЭП"/>
      <sheetName val="ЭКО пл"/>
      <sheetName val="ЭКО с АУП пл"/>
      <sheetName val="БП ТН пл"/>
      <sheetName val="%распр."/>
      <sheetName val="взносы"/>
      <sheetName val="БП ТН ф"/>
      <sheetName val="КР пл"/>
      <sheetName val="Лист1"/>
      <sheetName val="ПИУ19-23 на рассмотрение"/>
      <sheetName val="индекс"/>
      <sheetName val="выручка"/>
      <sheetName val="тарифы"/>
      <sheetName val="СУ"/>
      <sheetName val="КР"/>
      <sheetName val="краткий свод"/>
      <sheetName val="EBITDA"/>
      <sheetName val="Кор-ка БП"/>
      <sheetName val="свод по корр-кам"/>
      <sheetName val="ВНД"/>
      <sheetName val="ВНР"/>
      <sheetName val="утв.тарифы"/>
      <sheetName val="численность"/>
      <sheetName val="Лист3"/>
      <sheetName val="Лист2"/>
      <sheetName val="пояснения"/>
      <sheetName val="Лист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7">
          <cell r="H17">
            <v>115272.03850797089</v>
          </cell>
        </row>
        <row r="374">
          <cell r="H374">
            <v>27521.547000000002</v>
          </cell>
          <cell r="I374">
            <v>3428.7429999999999</v>
          </cell>
          <cell r="J374">
            <v>2855.8510000000001</v>
          </cell>
          <cell r="K374">
            <v>2279.9560000000001</v>
          </cell>
          <cell r="L374">
            <v>2043.8259999999998</v>
          </cell>
          <cell r="M374">
            <v>2597.0140000000001</v>
          </cell>
          <cell r="N374">
            <v>1942.5280000000002</v>
          </cell>
        </row>
        <row r="376">
          <cell r="I376">
            <v>3428.7429999999999</v>
          </cell>
          <cell r="J376">
            <v>2855.8510000000001</v>
          </cell>
          <cell r="K376">
            <v>2279.9560000000001</v>
          </cell>
          <cell r="L376">
            <v>2043.8259999999998</v>
          </cell>
          <cell r="M376">
            <v>2597.0140000000001</v>
          </cell>
          <cell r="N376">
            <v>1942.5280000000002</v>
          </cell>
          <cell r="O376">
            <v>1763.914</v>
          </cell>
          <cell r="P376">
            <v>1813.0569999999998</v>
          </cell>
          <cell r="Q376">
            <v>2038.3779999999999</v>
          </cell>
          <cell r="R376">
            <v>1951.758</v>
          </cell>
          <cell r="S376">
            <v>2256.203</v>
          </cell>
          <cell r="T376">
            <v>2285.9780000000001</v>
          </cell>
        </row>
        <row r="377">
          <cell r="I377">
            <v>4.5009999999999994</v>
          </cell>
          <cell r="J377">
            <v>4.1379999999999999</v>
          </cell>
          <cell r="K377">
            <v>3.008</v>
          </cell>
          <cell r="L377">
            <v>2.694</v>
          </cell>
          <cell r="M377">
            <v>2.8159999999999998</v>
          </cell>
          <cell r="N377">
            <v>1.8340000000000001</v>
          </cell>
          <cell r="O377">
            <v>1.9860000000000002</v>
          </cell>
          <cell r="P377">
            <v>1.9489999999999998</v>
          </cell>
          <cell r="Q377">
            <v>2.2640000000000002</v>
          </cell>
          <cell r="R377">
            <v>2.387</v>
          </cell>
          <cell r="S377">
            <v>3.1019999999999999</v>
          </cell>
          <cell r="T377">
            <v>3.0510000000000002</v>
          </cell>
        </row>
        <row r="383">
          <cell r="I383">
            <v>6977.8485899999996</v>
          </cell>
          <cell r="J383">
            <v>6352.40038</v>
          </cell>
          <cell r="K383">
            <v>4629.8286399999997</v>
          </cell>
          <cell r="L383">
            <v>4146.6035400000001</v>
          </cell>
          <cell r="M383">
            <v>4640.7551400000002</v>
          </cell>
          <cell r="N383">
            <v>3074.9842100000005</v>
          </cell>
          <cell r="O383">
            <v>3398.29945</v>
          </cell>
          <cell r="P383">
            <v>3397.52801</v>
          </cell>
          <cell r="Q383">
            <v>4062.6423100000002</v>
          </cell>
          <cell r="R383">
            <v>4080.1812099999997</v>
          </cell>
          <cell r="S383">
            <v>5192.8846400000002</v>
          </cell>
          <cell r="T383">
            <v>5159.2191000000003</v>
          </cell>
        </row>
        <row r="384">
          <cell r="I384">
            <v>1085.1507099999999</v>
          </cell>
          <cell r="J384">
            <v>917.17376000000002</v>
          </cell>
          <cell r="K384">
            <v>706.72779000000003</v>
          </cell>
          <cell r="L384">
            <v>647.83240000000001</v>
          </cell>
          <cell r="M384">
            <v>960.13931000000002</v>
          </cell>
          <cell r="N384">
            <v>753.50665000000004</v>
          </cell>
          <cell r="O384">
            <v>670.81914000000006</v>
          </cell>
          <cell r="P384">
            <v>718.43335999999999</v>
          </cell>
          <cell r="Q384">
            <v>855.95159000000012</v>
          </cell>
          <cell r="R384">
            <v>715.98163999999997</v>
          </cell>
          <cell r="S384">
            <v>755.55679999999995</v>
          </cell>
          <cell r="T384">
            <v>774.70531000000005</v>
          </cell>
        </row>
        <row r="385">
          <cell r="I385">
            <v>5892.6978799999997</v>
          </cell>
          <cell r="J385">
            <v>5435.2266200000004</v>
          </cell>
          <cell r="K385">
            <v>3923.1008499999998</v>
          </cell>
          <cell r="L385">
            <v>3498.7711399999998</v>
          </cell>
          <cell r="M385">
            <v>3680.6158300000002</v>
          </cell>
          <cell r="N385">
            <v>2321.4775600000003</v>
          </cell>
          <cell r="O385">
            <v>2727.4803099999999</v>
          </cell>
          <cell r="P385">
            <v>2679.09465</v>
          </cell>
          <cell r="Q385">
            <v>3206.6907199999996</v>
          </cell>
          <cell r="R385">
            <v>3364.1995699999998</v>
          </cell>
          <cell r="S385">
            <v>4437.3278399999999</v>
          </cell>
          <cell r="T385">
            <v>4384.51379</v>
          </cell>
        </row>
        <row r="554">
          <cell r="H554">
            <v>415.20399999999995</v>
          </cell>
          <cell r="R554">
            <v>150.863</v>
          </cell>
          <cell r="S554">
            <v>156.08000000000001</v>
          </cell>
          <cell r="T554">
            <v>108.261</v>
          </cell>
        </row>
        <row r="559">
          <cell r="R559">
            <v>135.79028</v>
          </cell>
          <cell r="S559">
            <v>140.48604999999998</v>
          </cell>
          <cell r="T559">
            <v>97.444649999999996</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refreshError="1"/>
      <sheetData sheetId="4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 ТЭСК-ФСК"/>
      <sheetName val="V ТРК"/>
      <sheetName val="V ТН скорр"/>
      <sheetName val="V РН-Э, ЮТЭК"/>
      <sheetName val="ФСК"/>
      <sheetName val="V РН-Э, ЮТЭК +ФАКТ_2016"/>
    </sheetNames>
    <sheetDataSet>
      <sheetData sheetId="0"/>
      <sheetData sheetId="1"/>
      <sheetData sheetId="2">
        <row r="31">
          <cell r="E31">
            <v>4.7041047911717454E-2</v>
          </cell>
          <cell r="F31">
            <v>5.5198890387923659E-2</v>
          </cell>
          <cell r="J31">
            <v>2.165428449885324</v>
          </cell>
          <cell r="K31">
            <v>2.1376792411886605</v>
          </cell>
          <cell r="N31">
            <v>0.75913398233096807</v>
          </cell>
          <cell r="O31">
            <v>0.7625137630892711</v>
          </cell>
        </row>
        <row r="32">
          <cell r="E32">
            <v>12197.040739607286</v>
          </cell>
          <cell r="F32">
            <v>19332.569979644981</v>
          </cell>
          <cell r="J32">
            <v>1412713.7309109578</v>
          </cell>
          <cell r="K32">
            <v>1448335.2575798903</v>
          </cell>
          <cell r="N32">
            <v>383742.5707782504</v>
          </cell>
          <cell r="O32">
            <v>390260.02013733564</v>
          </cell>
        </row>
        <row r="33">
          <cell r="E33">
            <v>29.892408363481998</v>
          </cell>
          <cell r="F33">
            <v>27.681411817454055</v>
          </cell>
          <cell r="J33">
            <v>394.30409710430166</v>
          </cell>
          <cell r="K33">
            <v>412.47692895915975</v>
          </cell>
          <cell r="N33">
            <v>217.32286787903098</v>
          </cell>
          <cell r="O33">
            <v>217.32286787903101</v>
          </cell>
        </row>
        <row r="77">
          <cell r="E77">
            <v>6.8129999999999996E-2</v>
          </cell>
          <cell r="F77">
            <v>6.0240000000000002E-2</v>
          </cell>
          <cell r="J77">
            <v>2.1968370549225336</v>
          </cell>
          <cell r="K77">
            <v>2.2169897764319271</v>
          </cell>
          <cell r="N77">
            <v>0.78652</v>
          </cell>
          <cell r="O77">
            <v>0.78937999999999997</v>
          </cell>
        </row>
        <row r="78">
          <cell r="E78">
            <v>30680.880000000001</v>
          </cell>
          <cell r="F78">
            <v>23767.82</v>
          </cell>
          <cell r="J78">
            <v>1116332.7461817348</v>
          </cell>
          <cell r="K78">
            <v>1186440.2388266956</v>
          </cell>
          <cell r="N78">
            <v>404769.31</v>
          </cell>
          <cell r="O78">
            <v>408530.36</v>
          </cell>
        </row>
        <row r="79">
          <cell r="E79">
            <v>24.99</v>
          </cell>
          <cell r="F79">
            <v>27.13</v>
          </cell>
          <cell r="J79">
            <v>425.36981404288792</v>
          </cell>
          <cell r="K79">
            <v>417.47851589896385</v>
          </cell>
          <cell r="N79">
            <v>215.42</v>
          </cell>
          <cell r="O79">
            <v>218.27</v>
          </cell>
        </row>
        <row r="121">
          <cell r="L121">
            <v>27.521547000000002</v>
          </cell>
        </row>
        <row r="122">
          <cell r="L122">
            <v>2.8108333333333331</v>
          </cell>
        </row>
        <row r="124">
          <cell r="L124">
            <v>26.124618999999999</v>
          </cell>
        </row>
        <row r="125">
          <cell r="L125">
            <v>3.3731131111111115</v>
          </cell>
        </row>
      </sheetData>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ИПЦ"/>
      <sheetName val="Смета"/>
      <sheetName val="другие прочие расходы"/>
      <sheetName val="Факт 2019"/>
      <sheetName val="Ф 2"/>
      <sheetName val="Кор"/>
      <sheetName val="Ф12"/>
      <sheetName val="Таблица 1"/>
      <sheetName val="Таблица 2"/>
      <sheetName val="Таблица 3"/>
      <sheetName val="Таблица 3.1.-3.2"/>
      <sheetName val="Таблица 3.3"/>
      <sheetName val="Таблица 3.4"/>
      <sheetName val="Таблица 3.5"/>
      <sheetName val="Таблица 4"/>
      <sheetName val="Таблица 4.1."/>
      <sheetName val="Таблица 4.2."/>
      <sheetName val="Таблица 4.3."/>
      <sheetName val="Лист1"/>
      <sheetName val="Таблица 5"/>
      <sheetName val="Таблица 6"/>
      <sheetName val="Таблица 7"/>
      <sheetName val="Таблица 8"/>
      <sheetName val="Выручка-потери"/>
      <sheetName val="ФСК"/>
      <sheetName val="Факт 2018"/>
      <sheetName val="ФОТ 2018"/>
      <sheetName val="ФОТ 2019"/>
      <sheetName val="корр.18"/>
      <sheetName val="ФОТ утв.20"/>
      <sheetName val="утв.20-24"/>
      <sheetName val="утв.19"/>
      <sheetName val="корр.17"/>
    </sheetNames>
    <sheetDataSet>
      <sheetData sheetId="0"/>
      <sheetData sheetId="1"/>
      <sheetData sheetId="2">
        <row r="16">
          <cell r="M16">
            <v>25232.807000000001</v>
          </cell>
          <cell r="N16">
            <v>25270.547232000001</v>
          </cell>
          <cell r="P16">
            <v>25278.322232000002</v>
          </cell>
        </row>
        <row r="25">
          <cell r="M25">
            <v>54002.573340000003</v>
          </cell>
          <cell r="N25">
            <v>62629.321487353067</v>
          </cell>
          <cell r="P25">
            <v>64311.977064914281</v>
          </cell>
        </row>
        <row r="31">
          <cell r="M31">
            <v>352869.02899000002</v>
          </cell>
          <cell r="N31">
            <v>353645.62404607079</v>
          </cell>
          <cell r="P31">
            <v>363146.98487274686</v>
          </cell>
        </row>
        <row r="49">
          <cell r="M49">
            <v>600845.398224212</v>
          </cell>
          <cell r="N49">
            <v>598696.55697141052</v>
          </cell>
          <cell r="P49">
            <v>614781.67616048025</v>
          </cell>
        </row>
        <row r="70">
          <cell r="M70">
            <v>634944.190956885</v>
          </cell>
          <cell r="N70">
            <v>578037.06829015445</v>
          </cell>
          <cell r="P70">
            <v>568639.43620035739</v>
          </cell>
        </row>
        <row r="71">
          <cell r="N71">
            <v>7376.7145674025223</v>
          </cell>
          <cell r="P71">
            <v>-131178.64021208254</v>
          </cell>
        </row>
        <row r="73">
          <cell r="M73">
            <v>1235789.589181097</v>
          </cell>
          <cell r="N73">
            <v>1184110.3398289676</v>
          </cell>
          <cell r="P73">
            <v>1052242.4721487551</v>
          </cell>
        </row>
        <row r="79">
          <cell r="M79">
            <v>379.43027822320937</v>
          </cell>
          <cell r="N79">
            <v>388.76674666666651</v>
          </cell>
          <cell r="P79">
            <v>391.66397675593703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sheetName val="Лист2"/>
      <sheetName val="ИПЦ"/>
      <sheetName val="другие прочие расходы"/>
      <sheetName val="Ф 2"/>
      <sheetName val="Кор"/>
      <sheetName val="Таблица 1"/>
      <sheetName val="Таблица 2"/>
      <sheetName val="Таблица 3"/>
      <sheetName val="Таблица 3.1.-3.2"/>
      <sheetName val="Таблица 3.3"/>
      <sheetName val="Таблица 3.4"/>
      <sheetName val="Таблица 3.5"/>
      <sheetName val="Таблица 4"/>
      <sheetName val="Таблица 4.1."/>
      <sheetName val="Таблица 4.2."/>
      <sheetName val="Таблица 4.3."/>
      <sheetName val="Таблица 5"/>
      <sheetName val="Таблица 6"/>
      <sheetName val="Таблица 7"/>
      <sheetName val="Таблица 8"/>
      <sheetName val="Выручка-потери"/>
      <sheetName val="ФСК"/>
      <sheetName val="Факт 2018"/>
      <sheetName val="ФОТ 2018"/>
      <sheetName val="утв.19"/>
      <sheetName val="корр.17"/>
    </sheetNames>
    <sheetDataSet>
      <sheetData sheetId="0" refreshError="1">
        <row r="16">
          <cell r="K16">
            <v>24957.535932000003</v>
          </cell>
        </row>
        <row r="49">
          <cell r="K49">
            <v>602582.2713724114</v>
          </cell>
          <cell r="L49">
            <v>525919.99741784902</v>
          </cell>
          <cell r="M49">
            <v>712980.52028057573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t_secr@ent.rosneft.r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213"/>
  <sheetViews>
    <sheetView tabSelected="1" view="pageBreakPreview" topLeftCell="A31" zoomScaleNormal="100" zoomScaleSheetLayoutView="100" workbookViewId="0">
      <pane xSplit="35" ySplit="4" topLeftCell="AJ53" activePane="bottomRight" state="frozen"/>
      <selection activeCell="A31" sqref="A31"/>
      <selection pane="topRight" activeCell="AJ31" sqref="AJ31"/>
      <selection pane="bottomLeft" activeCell="A35" sqref="A35"/>
      <selection pane="bottomRight" activeCell="FC57" sqref="FC57:FD57"/>
    </sheetView>
  </sheetViews>
  <sheetFormatPr defaultColWidth="0.85546875" defaultRowHeight="15.75" x14ac:dyDescent="0.25"/>
  <cols>
    <col min="1" max="4" width="0.85546875" style="1"/>
    <col min="5" max="5" width="3.42578125" style="1" customWidth="1"/>
    <col min="6" max="7" width="0.85546875" style="1"/>
    <col min="8" max="8" width="5.42578125" style="1" customWidth="1"/>
    <col min="9" max="25" width="0.85546875" style="1"/>
    <col min="26" max="26" width="5.28515625" style="1" customWidth="1"/>
    <col min="27" max="69" width="0.85546875" style="1"/>
    <col min="70" max="70" width="0.85546875" style="1" customWidth="1"/>
    <col min="71" max="71" width="4.7109375" style="1" customWidth="1"/>
    <col min="72" max="73" width="0.85546875" style="1"/>
    <col min="74" max="74" width="0.85546875" style="1" customWidth="1"/>
    <col min="75" max="86" width="0.85546875" style="1"/>
    <col min="87" max="87" width="0.85546875" style="1" customWidth="1"/>
    <col min="88" max="88" width="5.140625" style="1" customWidth="1"/>
    <col min="89" max="104" width="0.85546875" style="1"/>
    <col min="105" max="105" width="6" style="1" customWidth="1"/>
    <col min="106" max="120" width="0.85546875" style="1"/>
    <col min="121" max="122" width="4.140625" style="1" customWidth="1"/>
    <col min="123" max="123" width="8.140625" style="1" customWidth="1"/>
    <col min="124" max="134" width="4.140625" style="1" customWidth="1"/>
    <col min="135" max="16384" width="0.85546875" style="1"/>
  </cols>
  <sheetData>
    <row r="1" spans="1:105" s="3" customFormat="1" ht="12.75" x14ac:dyDescent="0.2">
      <c r="BQ1" s="3" t="s">
        <v>2</v>
      </c>
    </row>
    <row r="2" spans="1:105" s="3" customFormat="1" ht="39.75" customHeight="1" x14ac:dyDescent="0.2">
      <c r="BQ2" s="60" t="s">
        <v>3</v>
      </c>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row>
    <row r="3" spans="1:105" ht="3" customHeight="1" x14ac:dyDescent="0.25"/>
    <row r="4" spans="1:105" s="4" customFormat="1" ht="24" customHeight="1" x14ac:dyDescent="0.2">
      <c r="BQ4" s="59" t="s">
        <v>4</v>
      </c>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row>
    <row r="6" spans="1:105" x14ac:dyDescent="0.25">
      <c r="DA6" s="6" t="s">
        <v>5</v>
      </c>
    </row>
    <row r="8" spans="1:105" s="5" customFormat="1" ht="16.5" x14ac:dyDescent="0.25">
      <c r="A8" s="54" t="s">
        <v>6</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54" t="s">
        <v>7</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row>
    <row r="11" spans="1:105" s="5" customFormat="1" ht="16.5" x14ac:dyDescent="0.25">
      <c r="AU11" s="7" t="s">
        <v>8</v>
      </c>
      <c r="AV11" s="53" t="s">
        <v>296</v>
      </c>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 t="s">
        <v>9</v>
      </c>
    </row>
    <row r="12" spans="1:105" s="5" customFormat="1" ht="16.5" x14ac:dyDescent="0.25">
      <c r="A12" s="54" t="s">
        <v>10</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row>
    <row r="14" spans="1:105" x14ac:dyDescent="0.25">
      <c r="A14" s="55" t="s">
        <v>277</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row>
    <row r="15" spans="1:105" s="3" customFormat="1" ht="12.75" x14ac:dyDescent="0.2">
      <c r="A15" s="56" t="s">
        <v>11</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row>
    <row r="16" spans="1:105" x14ac:dyDescent="0.2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row>
    <row r="18" spans="1:105" x14ac:dyDescent="0.25">
      <c r="A18" s="57" t="s">
        <v>12</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row>
    <row r="20" spans="1:105" x14ac:dyDescent="0.25">
      <c r="A20" s="1" t="s">
        <v>13</v>
      </c>
      <c r="AA20" s="61" t="s">
        <v>278</v>
      </c>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row>
    <row r="21" spans="1:105" x14ac:dyDescent="0.25">
      <c r="A21" s="1" t="s">
        <v>14</v>
      </c>
      <c r="AH21" s="62" t="s">
        <v>279</v>
      </c>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row>
    <row r="22" spans="1:105" x14ac:dyDescent="0.25">
      <c r="A22" s="1" t="s">
        <v>15</v>
      </c>
      <c r="X22" s="58" t="s">
        <v>280</v>
      </c>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row>
    <row r="23" spans="1:105" x14ac:dyDescent="0.25">
      <c r="A23" s="1" t="s">
        <v>16</v>
      </c>
      <c r="X23" s="66" t="s">
        <v>280</v>
      </c>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row>
    <row r="24" spans="1:105" x14ac:dyDescent="0.25">
      <c r="A24" s="1" t="s">
        <v>17</v>
      </c>
      <c r="H24" s="58" t="s">
        <v>281</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row>
    <row r="25" spans="1:105" x14ac:dyDescent="0.25">
      <c r="A25" s="1" t="s">
        <v>18</v>
      </c>
      <c r="H25" s="58" t="s">
        <v>282</v>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row>
    <row r="26" spans="1:105" x14ac:dyDescent="0.25">
      <c r="A26" s="1" t="s">
        <v>19</v>
      </c>
      <c r="Z26" s="62" t="s">
        <v>283</v>
      </c>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row>
    <row r="27" spans="1:105" x14ac:dyDescent="0.25">
      <c r="A27" s="1" t="s">
        <v>20</v>
      </c>
      <c r="Z27" s="67" t="s">
        <v>284</v>
      </c>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row>
    <row r="28" spans="1:105" x14ac:dyDescent="0.25">
      <c r="A28" s="1" t="s">
        <v>21</v>
      </c>
      <c r="Z28" s="58" t="s">
        <v>285</v>
      </c>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row>
    <row r="29" spans="1:105" x14ac:dyDescent="0.25">
      <c r="A29" s="1" t="s">
        <v>22</v>
      </c>
      <c r="H29" s="58" t="s">
        <v>286</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row>
    <row r="31" spans="1:105" x14ac:dyDescent="0.25">
      <c r="A31" s="57" t="s">
        <v>23</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row>
    <row r="33" spans="1:105" s="3" customFormat="1" ht="57" customHeight="1" x14ac:dyDescent="0.2">
      <c r="A33" s="63" t="s">
        <v>0</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4"/>
      <c r="AJ33" s="65" t="s">
        <v>1</v>
      </c>
      <c r="AK33" s="63"/>
      <c r="AL33" s="63"/>
      <c r="AM33" s="63"/>
      <c r="AN33" s="63"/>
      <c r="AO33" s="63"/>
      <c r="AP33" s="63"/>
      <c r="AQ33" s="63"/>
      <c r="AR33" s="63"/>
      <c r="AS33" s="63"/>
      <c r="AT33" s="63"/>
      <c r="AU33" s="63"/>
      <c r="AV33" s="63"/>
      <c r="AW33" s="63"/>
      <c r="AX33" s="63"/>
      <c r="AY33" s="64"/>
      <c r="AZ33" s="65" t="s">
        <v>297</v>
      </c>
      <c r="BA33" s="63"/>
      <c r="BB33" s="63"/>
      <c r="BC33" s="63"/>
      <c r="BD33" s="63"/>
      <c r="BE33" s="63"/>
      <c r="BF33" s="63"/>
      <c r="BG33" s="63"/>
      <c r="BH33" s="63"/>
      <c r="BI33" s="63"/>
      <c r="BJ33" s="63"/>
      <c r="BK33" s="63"/>
      <c r="BL33" s="63"/>
      <c r="BM33" s="63"/>
      <c r="BN33" s="63"/>
      <c r="BO33" s="63"/>
      <c r="BP33" s="63"/>
      <c r="BQ33" s="63"/>
      <c r="BR33" s="63"/>
      <c r="BS33" s="64"/>
      <c r="BT33" s="65" t="s">
        <v>298</v>
      </c>
      <c r="BU33" s="63"/>
      <c r="BV33" s="63"/>
      <c r="BW33" s="63"/>
      <c r="BX33" s="63"/>
      <c r="BY33" s="63"/>
      <c r="BZ33" s="63"/>
      <c r="CA33" s="63"/>
      <c r="CB33" s="63"/>
      <c r="CC33" s="63"/>
      <c r="CD33" s="63"/>
      <c r="CE33" s="63"/>
      <c r="CF33" s="63"/>
      <c r="CG33" s="63"/>
      <c r="CH33" s="63"/>
      <c r="CI33" s="63"/>
      <c r="CJ33" s="64"/>
      <c r="CK33" s="65" t="s">
        <v>299</v>
      </c>
      <c r="CL33" s="63"/>
      <c r="CM33" s="63"/>
      <c r="CN33" s="63"/>
      <c r="CO33" s="63"/>
      <c r="CP33" s="63"/>
      <c r="CQ33" s="63"/>
      <c r="CR33" s="63"/>
      <c r="CS33" s="63"/>
      <c r="CT33" s="63"/>
      <c r="CU33" s="63"/>
      <c r="CV33" s="63"/>
      <c r="CW33" s="63"/>
      <c r="CX33" s="63"/>
      <c r="CY33" s="63"/>
      <c r="CZ33" s="63"/>
      <c r="DA33" s="63"/>
    </row>
    <row r="34" spans="1:105" s="2" customFormat="1" ht="45.75" customHeight="1" x14ac:dyDescent="0.25">
      <c r="A34" s="22" t="s">
        <v>24</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05" s="3" customFormat="1" ht="27.75" customHeight="1" x14ac:dyDescent="0.2">
      <c r="A35" s="17" t="s">
        <v>26</v>
      </c>
      <c r="B35" s="17"/>
      <c r="C35" s="17"/>
      <c r="D35" s="17"/>
      <c r="E35" s="17"/>
      <c r="F35" s="17"/>
      <c r="G35" s="17"/>
      <c r="H35" s="18" t="s">
        <v>25</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ht="15" customHeight="1" x14ac:dyDescent="0.25">
      <c r="A36" s="17" t="s">
        <v>28</v>
      </c>
      <c r="B36" s="17"/>
      <c r="C36" s="17"/>
      <c r="D36" s="17"/>
      <c r="E36" s="17"/>
      <c r="F36" s="17"/>
      <c r="G36" s="17"/>
      <c r="H36" s="18" t="s">
        <v>29</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t="s">
        <v>30</v>
      </c>
      <c r="AK36" s="20"/>
      <c r="AL36" s="20"/>
      <c r="AM36" s="20"/>
      <c r="AN36" s="20"/>
      <c r="AO36" s="20"/>
      <c r="AP36" s="20"/>
      <c r="AQ36" s="20"/>
      <c r="AR36" s="20"/>
      <c r="AS36" s="20"/>
      <c r="AT36" s="20"/>
      <c r="AU36" s="20"/>
      <c r="AV36" s="20"/>
      <c r="AW36" s="20"/>
      <c r="AX36" s="20"/>
      <c r="AY36" s="21"/>
      <c r="AZ36" s="23">
        <f>'[1]ф.2 тыс.'!$D$20</f>
        <v>2849723</v>
      </c>
      <c r="BA36" s="24">
        <f>'[2]ф.2 тыс.'!$D$20</f>
        <v>2663781</v>
      </c>
      <c r="BB36" s="24">
        <f>'[2]ф.2 тыс.'!$D$20</f>
        <v>2663781</v>
      </c>
      <c r="BC36" s="24">
        <f>'[2]ф.2 тыс.'!$D$20</f>
        <v>2663781</v>
      </c>
      <c r="BD36" s="24">
        <f>'[2]ф.2 тыс.'!$D$20</f>
        <v>2663781</v>
      </c>
      <c r="BE36" s="24">
        <f>'[2]ф.2 тыс.'!$D$20</f>
        <v>2663781</v>
      </c>
      <c r="BF36" s="24">
        <f>'[2]ф.2 тыс.'!$D$20</f>
        <v>2663781</v>
      </c>
      <c r="BG36" s="24">
        <f>'[2]ф.2 тыс.'!$D$20</f>
        <v>2663781</v>
      </c>
      <c r="BH36" s="24">
        <f>'[2]ф.2 тыс.'!$D$20</f>
        <v>2663781</v>
      </c>
      <c r="BI36" s="24">
        <f>'[2]ф.2 тыс.'!$D$20</f>
        <v>2663781</v>
      </c>
      <c r="BJ36" s="24">
        <f>'[2]ф.2 тыс.'!$D$20</f>
        <v>2663781</v>
      </c>
      <c r="BK36" s="24">
        <f>'[2]ф.2 тыс.'!$D$20</f>
        <v>2663781</v>
      </c>
      <c r="BL36" s="24">
        <f>'[2]ф.2 тыс.'!$D$20</f>
        <v>2663781</v>
      </c>
      <c r="BM36" s="24">
        <f>'[2]ф.2 тыс.'!$D$20</f>
        <v>2663781</v>
      </c>
      <c r="BN36" s="24">
        <f>'[2]ф.2 тыс.'!$D$20</f>
        <v>2663781</v>
      </c>
      <c r="BO36" s="24">
        <f>'[2]ф.2 тыс.'!$D$20</f>
        <v>2663781</v>
      </c>
      <c r="BP36" s="24">
        <f>'[2]ф.2 тыс.'!$D$20</f>
        <v>2663781</v>
      </c>
      <c r="BQ36" s="24">
        <f>'[2]ф.2 тыс.'!$D$20</f>
        <v>2663781</v>
      </c>
      <c r="BR36" s="24">
        <f>'[2]ф.2 тыс.'!$D$20</f>
        <v>2663781</v>
      </c>
      <c r="BS36" s="25">
        <f>'[2]ф.2 тыс.'!$D$20</f>
        <v>2663781</v>
      </c>
      <c r="BT36" s="35">
        <v>0</v>
      </c>
      <c r="BU36" s="36"/>
      <c r="BV36" s="36"/>
      <c r="BW36" s="36"/>
      <c r="BX36" s="36"/>
      <c r="BY36" s="36"/>
      <c r="BZ36" s="36"/>
      <c r="CA36" s="36"/>
      <c r="CB36" s="36"/>
      <c r="CC36" s="36"/>
      <c r="CD36" s="36"/>
      <c r="CE36" s="36"/>
      <c r="CF36" s="36"/>
      <c r="CG36" s="36"/>
      <c r="CH36" s="36"/>
      <c r="CI36" s="36"/>
      <c r="CJ36" s="37"/>
      <c r="CK36" s="35">
        <v>0</v>
      </c>
      <c r="CL36" s="36"/>
      <c r="CM36" s="36"/>
      <c r="CN36" s="36"/>
      <c r="CO36" s="36"/>
      <c r="CP36" s="36"/>
      <c r="CQ36" s="36"/>
      <c r="CR36" s="36"/>
      <c r="CS36" s="36"/>
      <c r="CT36" s="36"/>
      <c r="CU36" s="36"/>
      <c r="CV36" s="36"/>
      <c r="CW36" s="36"/>
      <c r="CX36" s="36"/>
      <c r="CY36" s="36"/>
      <c r="CZ36" s="36"/>
      <c r="DA36" s="36"/>
    </row>
    <row r="37" spans="1:105" s="3" customFormat="1" ht="15" customHeight="1" x14ac:dyDescent="0.2">
      <c r="A37" s="17" t="s">
        <v>31</v>
      </c>
      <c r="B37" s="17"/>
      <c r="C37" s="17"/>
      <c r="D37" s="17"/>
      <c r="E37" s="17"/>
      <c r="F37" s="17"/>
      <c r="G37" s="17"/>
      <c r="H37" s="18" t="s">
        <v>32</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t="s">
        <v>30</v>
      </c>
      <c r="AK37" s="20"/>
      <c r="AL37" s="20"/>
      <c r="AM37" s="20"/>
      <c r="AN37" s="20"/>
      <c r="AO37" s="20"/>
      <c r="AP37" s="20"/>
      <c r="AQ37" s="20"/>
      <c r="AR37" s="20"/>
      <c r="AS37" s="20"/>
      <c r="AT37" s="20"/>
      <c r="AU37" s="20"/>
      <c r="AV37" s="20"/>
      <c r="AW37" s="20"/>
      <c r="AX37" s="20"/>
      <c r="AY37" s="21"/>
      <c r="AZ37" s="23">
        <f>'[1]ф.2 тыс.'!$D$71</f>
        <v>93688</v>
      </c>
      <c r="BA37" s="24">
        <f>'[2]ф.2 тыс.'!$D$71</f>
        <v>28098</v>
      </c>
      <c r="BB37" s="24">
        <f>'[2]ф.2 тыс.'!$D$71</f>
        <v>28098</v>
      </c>
      <c r="BC37" s="24">
        <f>'[2]ф.2 тыс.'!$D$71</f>
        <v>28098</v>
      </c>
      <c r="BD37" s="24">
        <f>'[2]ф.2 тыс.'!$D$71</f>
        <v>28098</v>
      </c>
      <c r="BE37" s="24">
        <f>'[2]ф.2 тыс.'!$D$71</f>
        <v>28098</v>
      </c>
      <c r="BF37" s="24">
        <f>'[2]ф.2 тыс.'!$D$71</f>
        <v>28098</v>
      </c>
      <c r="BG37" s="24">
        <f>'[2]ф.2 тыс.'!$D$71</f>
        <v>28098</v>
      </c>
      <c r="BH37" s="24">
        <f>'[2]ф.2 тыс.'!$D$71</f>
        <v>28098</v>
      </c>
      <c r="BI37" s="24">
        <f>'[2]ф.2 тыс.'!$D$71</f>
        <v>28098</v>
      </c>
      <c r="BJ37" s="24">
        <f>'[2]ф.2 тыс.'!$D$71</f>
        <v>28098</v>
      </c>
      <c r="BK37" s="24">
        <f>'[2]ф.2 тыс.'!$D$71</f>
        <v>28098</v>
      </c>
      <c r="BL37" s="24">
        <f>'[2]ф.2 тыс.'!$D$71</f>
        <v>28098</v>
      </c>
      <c r="BM37" s="24">
        <f>'[2]ф.2 тыс.'!$D$71</f>
        <v>28098</v>
      </c>
      <c r="BN37" s="24">
        <f>'[2]ф.2 тыс.'!$D$71</f>
        <v>28098</v>
      </c>
      <c r="BO37" s="24">
        <f>'[2]ф.2 тыс.'!$D$71</f>
        <v>28098</v>
      </c>
      <c r="BP37" s="24">
        <f>'[2]ф.2 тыс.'!$D$71</f>
        <v>28098</v>
      </c>
      <c r="BQ37" s="24">
        <f>'[2]ф.2 тыс.'!$D$71</f>
        <v>28098</v>
      </c>
      <c r="BR37" s="24">
        <f>'[2]ф.2 тыс.'!$D$71</f>
        <v>28098</v>
      </c>
      <c r="BS37" s="25">
        <f>'[2]ф.2 тыс.'!$D$71</f>
        <v>28098</v>
      </c>
      <c r="BT37" s="35">
        <v>0</v>
      </c>
      <c r="BU37" s="36"/>
      <c r="BV37" s="36"/>
      <c r="BW37" s="36"/>
      <c r="BX37" s="36"/>
      <c r="BY37" s="36"/>
      <c r="BZ37" s="36"/>
      <c r="CA37" s="36"/>
      <c r="CB37" s="36"/>
      <c r="CC37" s="36"/>
      <c r="CD37" s="36"/>
      <c r="CE37" s="36"/>
      <c r="CF37" s="36"/>
      <c r="CG37" s="36"/>
      <c r="CH37" s="36"/>
      <c r="CI37" s="36"/>
      <c r="CJ37" s="37"/>
      <c r="CK37" s="35">
        <v>0</v>
      </c>
      <c r="CL37" s="36"/>
      <c r="CM37" s="36"/>
      <c r="CN37" s="36"/>
      <c r="CO37" s="36"/>
      <c r="CP37" s="36"/>
      <c r="CQ37" s="36"/>
      <c r="CR37" s="36"/>
      <c r="CS37" s="36"/>
      <c r="CT37" s="36"/>
      <c r="CU37" s="36"/>
      <c r="CV37" s="36"/>
      <c r="CW37" s="36"/>
      <c r="CX37" s="36"/>
      <c r="CY37" s="36"/>
      <c r="CZ37" s="36"/>
      <c r="DA37" s="36"/>
    </row>
    <row r="38" spans="1:105" s="3" customFormat="1" ht="40.5" customHeight="1" x14ac:dyDescent="0.2">
      <c r="A38" s="17" t="s">
        <v>33</v>
      </c>
      <c r="B38" s="17"/>
      <c r="C38" s="17"/>
      <c r="D38" s="17"/>
      <c r="E38" s="17"/>
      <c r="F38" s="17"/>
      <c r="G38" s="17"/>
      <c r="H38" s="18" t="s">
        <v>34</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t="s">
        <v>30</v>
      </c>
      <c r="AK38" s="20"/>
      <c r="AL38" s="20"/>
      <c r="AM38" s="20"/>
      <c r="AN38" s="20"/>
      <c r="AO38" s="20"/>
      <c r="AP38" s="20"/>
      <c r="AQ38" s="20"/>
      <c r="AR38" s="20"/>
      <c r="AS38" s="20"/>
      <c r="AT38" s="20"/>
      <c r="AU38" s="20"/>
      <c r="AV38" s="20"/>
      <c r="AW38" s="20"/>
      <c r="AX38" s="20"/>
      <c r="AY38" s="21"/>
      <c r="AZ38" s="23">
        <f>'[3]Эко Энергонефть-Томск'!$C$582</f>
        <v>107694.6620853846</v>
      </c>
      <c r="BA38" s="24">
        <f>'[4]ЭКО без АУП РН'!$C$612</f>
        <v>40222.035477987491</v>
      </c>
      <c r="BB38" s="24">
        <f>'[4]ЭКО без АУП РН'!$C$612</f>
        <v>40222.035477987491</v>
      </c>
      <c r="BC38" s="24">
        <f>'[4]ЭКО без АУП РН'!$C$612</f>
        <v>40222.035477987491</v>
      </c>
      <c r="BD38" s="24">
        <f>'[4]ЭКО без АУП РН'!$C$612</f>
        <v>40222.035477987491</v>
      </c>
      <c r="BE38" s="24">
        <f>'[4]ЭКО без АУП РН'!$C$612</f>
        <v>40222.035477987491</v>
      </c>
      <c r="BF38" s="24">
        <f>'[4]ЭКО без АУП РН'!$C$612</f>
        <v>40222.035477987491</v>
      </c>
      <c r="BG38" s="24">
        <f>'[4]ЭКО без АУП РН'!$C$612</f>
        <v>40222.035477987491</v>
      </c>
      <c r="BH38" s="24">
        <f>'[4]ЭКО без АУП РН'!$C$612</f>
        <v>40222.035477987491</v>
      </c>
      <c r="BI38" s="24">
        <f>'[4]ЭКО без АУП РН'!$C$612</f>
        <v>40222.035477987491</v>
      </c>
      <c r="BJ38" s="24">
        <f>'[4]ЭКО без АУП РН'!$C$612</f>
        <v>40222.035477987491</v>
      </c>
      <c r="BK38" s="24">
        <f>'[4]ЭКО без АУП РН'!$C$612</f>
        <v>40222.035477987491</v>
      </c>
      <c r="BL38" s="24">
        <f>'[4]ЭКО без АУП РН'!$C$612</f>
        <v>40222.035477987491</v>
      </c>
      <c r="BM38" s="24">
        <f>'[4]ЭКО без АУП РН'!$C$612</f>
        <v>40222.035477987491</v>
      </c>
      <c r="BN38" s="24">
        <f>'[4]ЭКО без АУП РН'!$C$612</f>
        <v>40222.035477987491</v>
      </c>
      <c r="BO38" s="24">
        <f>'[4]ЭКО без АУП РН'!$C$612</f>
        <v>40222.035477987491</v>
      </c>
      <c r="BP38" s="24">
        <f>'[4]ЭКО без АУП РН'!$C$612</f>
        <v>40222.035477987491</v>
      </c>
      <c r="BQ38" s="24">
        <f>'[4]ЭКО без АУП РН'!$C$612</f>
        <v>40222.035477987491</v>
      </c>
      <c r="BR38" s="24">
        <f>'[4]ЭКО без АУП РН'!$C$612</f>
        <v>40222.035477987491</v>
      </c>
      <c r="BS38" s="25">
        <f>'[4]ЭКО без АУП РН'!$C$612</f>
        <v>40222.035477987491</v>
      </c>
      <c r="BT38" s="35">
        <v>0</v>
      </c>
      <c r="BU38" s="36"/>
      <c r="BV38" s="36"/>
      <c r="BW38" s="36"/>
      <c r="BX38" s="36"/>
      <c r="BY38" s="36"/>
      <c r="BZ38" s="36"/>
      <c r="CA38" s="36"/>
      <c r="CB38" s="36"/>
      <c r="CC38" s="36"/>
      <c r="CD38" s="36"/>
      <c r="CE38" s="36"/>
      <c r="CF38" s="36"/>
      <c r="CG38" s="36"/>
      <c r="CH38" s="36"/>
      <c r="CI38" s="36"/>
      <c r="CJ38" s="37"/>
      <c r="CK38" s="35">
        <v>0</v>
      </c>
      <c r="CL38" s="36"/>
      <c r="CM38" s="36"/>
      <c r="CN38" s="36"/>
      <c r="CO38" s="36"/>
      <c r="CP38" s="36"/>
      <c r="CQ38" s="36"/>
      <c r="CR38" s="36"/>
      <c r="CS38" s="36"/>
      <c r="CT38" s="36"/>
      <c r="CU38" s="36"/>
      <c r="CV38" s="36"/>
      <c r="CW38" s="36"/>
      <c r="CX38" s="36"/>
      <c r="CY38" s="36"/>
      <c r="CZ38" s="36"/>
      <c r="DA38" s="36"/>
    </row>
    <row r="39" spans="1:105" s="3" customFormat="1" ht="14.25" customHeight="1" x14ac:dyDescent="0.2">
      <c r="A39" s="17" t="s">
        <v>35</v>
      </c>
      <c r="B39" s="17"/>
      <c r="C39" s="17"/>
      <c r="D39" s="17"/>
      <c r="E39" s="17"/>
      <c r="F39" s="17"/>
      <c r="G39" s="17"/>
      <c r="H39" s="18" t="s">
        <v>36</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t="s">
        <v>30</v>
      </c>
      <c r="AK39" s="20"/>
      <c r="AL39" s="20"/>
      <c r="AM39" s="20"/>
      <c r="AN39" s="20"/>
      <c r="AO39" s="20"/>
      <c r="AP39" s="20"/>
      <c r="AQ39" s="20"/>
      <c r="AR39" s="20"/>
      <c r="AS39" s="20"/>
      <c r="AT39" s="20"/>
      <c r="AU39" s="20"/>
      <c r="AV39" s="20"/>
      <c r="AW39" s="20"/>
      <c r="AX39" s="20"/>
      <c r="AY39" s="21"/>
      <c r="AZ39" s="23">
        <f>'[1]ф.2 тыс.'!$D$86</f>
        <v>71841</v>
      </c>
      <c r="BA39" s="24">
        <f>'[2]ф.2 тыс.'!$D$86</f>
        <v>14960</v>
      </c>
      <c r="BB39" s="24">
        <f>'[2]ф.2 тыс.'!$D$86</f>
        <v>14960</v>
      </c>
      <c r="BC39" s="24">
        <f>'[2]ф.2 тыс.'!$D$86</f>
        <v>14960</v>
      </c>
      <c r="BD39" s="24">
        <f>'[2]ф.2 тыс.'!$D$86</f>
        <v>14960</v>
      </c>
      <c r="BE39" s="24">
        <f>'[2]ф.2 тыс.'!$D$86</f>
        <v>14960</v>
      </c>
      <c r="BF39" s="24">
        <f>'[2]ф.2 тыс.'!$D$86</f>
        <v>14960</v>
      </c>
      <c r="BG39" s="24">
        <f>'[2]ф.2 тыс.'!$D$86</f>
        <v>14960</v>
      </c>
      <c r="BH39" s="24">
        <f>'[2]ф.2 тыс.'!$D$86</f>
        <v>14960</v>
      </c>
      <c r="BI39" s="24">
        <f>'[2]ф.2 тыс.'!$D$86</f>
        <v>14960</v>
      </c>
      <c r="BJ39" s="24">
        <f>'[2]ф.2 тыс.'!$D$86</f>
        <v>14960</v>
      </c>
      <c r="BK39" s="24">
        <f>'[2]ф.2 тыс.'!$D$86</f>
        <v>14960</v>
      </c>
      <c r="BL39" s="24">
        <f>'[2]ф.2 тыс.'!$D$86</f>
        <v>14960</v>
      </c>
      <c r="BM39" s="24">
        <f>'[2]ф.2 тыс.'!$D$86</f>
        <v>14960</v>
      </c>
      <c r="BN39" s="24">
        <f>'[2]ф.2 тыс.'!$D$86</f>
        <v>14960</v>
      </c>
      <c r="BO39" s="24">
        <f>'[2]ф.2 тыс.'!$D$86</f>
        <v>14960</v>
      </c>
      <c r="BP39" s="24">
        <f>'[2]ф.2 тыс.'!$D$86</f>
        <v>14960</v>
      </c>
      <c r="BQ39" s="24">
        <f>'[2]ф.2 тыс.'!$D$86</f>
        <v>14960</v>
      </c>
      <c r="BR39" s="24">
        <f>'[2]ф.2 тыс.'!$D$86</f>
        <v>14960</v>
      </c>
      <c r="BS39" s="25">
        <f>'[2]ф.2 тыс.'!$D$86</f>
        <v>14960</v>
      </c>
      <c r="BT39" s="35">
        <v>0</v>
      </c>
      <c r="BU39" s="36"/>
      <c r="BV39" s="36"/>
      <c r="BW39" s="36"/>
      <c r="BX39" s="36"/>
      <c r="BY39" s="36"/>
      <c r="BZ39" s="36"/>
      <c r="CA39" s="36"/>
      <c r="CB39" s="36"/>
      <c r="CC39" s="36"/>
      <c r="CD39" s="36"/>
      <c r="CE39" s="36"/>
      <c r="CF39" s="36"/>
      <c r="CG39" s="36"/>
      <c r="CH39" s="36"/>
      <c r="CI39" s="36"/>
      <c r="CJ39" s="37"/>
      <c r="CK39" s="35">
        <v>0</v>
      </c>
      <c r="CL39" s="36"/>
      <c r="CM39" s="36"/>
      <c r="CN39" s="36"/>
      <c r="CO39" s="36"/>
      <c r="CP39" s="36"/>
      <c r="CQ39" s="36"/>
      <c r="CR39" s="36"/>
      <c r="CS39" s="36"/>
      <c r="CT39" s="36"/>
      <c r="CU39" s="36"/>
      <c r="CV39" s="36"/>
      <c r="CW39" s="36"/>
      <c r="CX39" s="36"/>
      <c r="CY39" s="36"/>
      <c r="CZ39" s="36"/>
      <c r="DA39" s="36"/>
    </row>
    <row r="40" spans="1:105" s="3" customFormat="1" ht="27.75" customHeight="1" x14ac:dyDescent="0.2">
      <c r="A40" s="17" t="s">
        <v>37</v>
      </c>
      <c r="B40" s="17"/>
      <c r="C40" s="17"/>
      <c r="D40" s="17"/>
      <c r="E40" s="17"/>
      <c r="F40" s="17"/>
      <c r="G40" s="17"/>
      <c r="H40" s="18" t="s">
        <v>38</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c r="AK40" s="20"/>
      <c r="AL40" s="20"/>
      <c r="AM40" s="20"/>
      <c r="AN40" s="20"/>
      <c r="AO40" s="20"/>
      <c r="AP40" s="20"/>
      <c r="AQ40" s="20"/>
      <c r="AR40" s="20"/>
      <c r="AS40" s="20"/>
      <c r="AT40" s="20"/>
      <c r="AU40" s="20"/>
      <c r="AV40" s="20"/>
      <c r="AW40" s="20"/>
      <c r="AX40" s="20"/>
      <c r="AY40" s="21"/>
      <c r="AZ40" s="19"/>
      <c r="BA40" s="20"/>
      <c r="BB40" s="20"/>
      <c r="BC40" s="20"/>
      <c r="BD40" s="20"/>
      <c r="BE40" s="20"/>
      <c r="BF40" s="20"/>
      <c r="BG40" s="20"/>
      <c r="BH40" s="20"/>
      <c r="BI40" s="20"/>
      <c r="BJ40" s="20"/>
      <c r="BK40" s="20"/>
      <c r="BL40" s="20"/>
      <c r="BM40" s="20"/>
      <c r="BN40" s="20"/>
      <c r="BO40" s="20"/>
      <c r="BP40" s="20"/>
      <c r="BQ40" s="20"/>
      <c r="BR40" s="20"/>
      <c r="BS40" s="21"/>
      <c r="BT40" s="35"/>
      <c r="BU40" s="36"/>
      <c r="BV40" s="36"/>
      <c r="BW40" s="36"/>
      <c r="BX40" s="36"/>
      <c r="BY40" s="36"/>
      <c r="BZ40" s="36"/>
      <c r="CA40" s="36"/>
      <c r="CB40" s="36"/>
      <c r="CC40" s="36"/>
      <c r="CD40" s="36"/>
      <c r="CE40" s="36"/>
      <c r="CF40" s="36"/>
      <c r="CG40" s="36"/>
      <c r="CH40" s="36"/>
      <c r="CI40" s="36"/>
      <c r="CJ40" s="37"/>
      <c r="CK40" s="35"/>
      <c r="CL40" s="36"/>
      <c r="CM40" s="36"/>
      <c r="CN40" s="36"/>
      <c r="CO40" s="36"/>
      <c r="CP40" s="36"/>
      <c r="CQ40" s="36"/>
      <c r="CR40" s="36"/>
      <c r="CS40" s="36"/>
      <c r="CT40" s="36"/>
      <c r="CU40" s="36"/>
      <c r="CV40" s="36"/>
      <c r="CW40" s="36"/>
      <c r="CX40" s="36"/>
      <c r="CY40" s="36"/>
      <c r="CZ40" s="36"/>
      <c r="DA40" s="36"/>
    </row>
    <row r="41" spans="1:105" s="3" customFormat="1" ht="67.5" customHeight="1" x14ac:dyDescent="0.2">
      <c r="A41" s="17" t="s">
        <v>39</v>
      </c>
      <c r="B41" s="17"/>
      <c r="C41" s="17"/>
      <c r="D41" s="17"/>
      <c r="E41" s="17"/>
      <c r="F41" s="17"/>
      <c r="G41" s="17"/>
      <c r="H41" s="18" t="s">
        <v>41</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t="s">
        <v>40</v>
      </c>
      <c r="AK41" s="20"/>
      <c r="AL41" s="20"/>
      <c r="AM41" s="20"/>
      <c r="AN41" s="20"/>
      <c r="AO41" s="20"/>
      <c r="AP41" s="20"/>
      <c r="AQ41" s="20"/>
      <c r="AR41" s="20"/>
      <c r="AS41" s="20"/>
      <c r="AT41" s="20"/>
      <c r="AU41" s="20"/>
      <c r="AV41" s="20"/>
      <c r="AW41" s="20"/>
      <c r="AX41" s="20"/>
      <c r="AY41" s="21"/>
      <c r="AZ41" s="38">
        <f t="shared" ref="AZ41:BS41" si="0">AZ37/AZ36</f>
        <v>3.2876177789911511E-2</v>
      </c>
      <c r="BA41" s="39">
        <f t="shared" si="0"/>
        <v>1.054816443243645E-2</v>
      </c>
      <c r="BB41" s="39">
        <f t="shared" si="0"/>
        <v>1.054816443243645E-2</v>
      </c>
      <c r="BC41" s="39">
        <f t="shared" si="0"/>
        <v>1.054816443243645E-2</v>
      </c>
      <c r="BD41" s="39">
        <f t="shared" si="0"/>
        <v>1.054816443243645E-2</v>
      </c>
      <c r="BE41" s="39">
        <f t="shared" si="0"/>
        <v>1.054816443243645E-2</v>
      </c>
      <c r="BF41" s="39">
        <f t="shared" si="0"/>
        <v>1.054816443243645E-2</v>
      </c>
      <c r="BG41" s="39">
        <f t="shared" si="0"/>
        <v>1.054816443243645E-2</v>
      </c>
      <c r="BH41" s="39">
        <f t="shared" si="0"/>
        <v>1.054816443243645E-2</v>
      </c>
      <c r="BI41" s="39">
        <f t="shared" si="0"/>
        <v>1.054816443243645E-2</v>
      </c>
      <c r="BJ41" s="39">
        <f t="shared" si="0"/>
        <v>1.054816443243645E-2</v>
      </c>
      <c r="BK41" s="39">
        <f t="shared" si="0"/>
        <v>1.054816443243645E-2</v>
      </c>
      <c r="BL41" s="39">
        <f t="shared" si="0"/>
        <v>1.054816443243645E-2</v>
      </c>
      <c r="BM41" s="39">
        <f t="shared" si="0"/>
        <v>1.054816443243645E-2</v>
      </c>
      <c r="BN41" s="39">
        <f t="shared" si="0"/>
        <v>1.054816443243645E-2</v>
      </c>
      <c r="BO41" s="39">
        <f t="shared" si="0"/>
        <v>1.054816443243645E-2</v>
      </c>
      <c r="BP41" s="39">
        <f t="shared" si="0"/>
        <v>1.054816443243645E-2</v>
      </c>
      <c r="BQ41" s="39">
        <f t="shared" si="0"/>
        <v>1.054816443243645E-2</v>
      </c>
      <c r="BR41" s="39">
        <f t="shared" si="0"/>
        <v>1.054816443243645E-2</v>
      </c>
      <c r="BS41" s="40">
        <f t="shared" si="0"/>
        <v>1.054816443243645E-2</v>
      </c>
      <c r="BT41" s="35">
        <v>0</v>
      </c>
      <c r="BU41" s="36"/>
      <c r="BV41" s="36"/>
      <c r="BW41" s="36"/>
      <c r="BX41" s="36"/>
      <c r="BY41" s="36"/>
      <c r="BZ41" s="36"/>
      <c r="CA41" s="36"/>
      <c r="CB41" s="36"/>
      <c r="CC41" s="36"/>
      <c r="CD41" s="36"/>
      <c r="CE41" s="36"/>
      <c r="CF41" s="36"/>
      <c r="CG41" s="36"/>
      <c r="CH41" s="36"/>
      <c r="CI41" s="36"/>
      <c r="CJ41" s="37"/>
      <c r="CK41" s="35">
        <v>0</v>
      </c>
      <c r="CL41" s="36"/>
      <c r="CM41" s="36"/>
      <c r="CN41" s="36"/>
      <c r="CO41" s="36"/>
      <c r="CP41" s="36"/>
      <c r="CQ41" s="36"/>
      <c r="CR41" s="36"/>
      <c r="CS41" s="36"/>
      <c r="CT41" s="36"/>
      <c r="CU41" s="36"/>
      <c r="CV41" s="36"/>
      <c r="CW41" s="36"/>
      <c r="CX41" s="36"/>
      <c r="CY41" s="36"/>
      <c r="CZ41" s="36"/>
      <c r="DA41" s="36"/>
    </row>
    <row r="42" spans="1:105" s="3" customFormat="1" ht="12.75" x14ac:dyDescent="0.2">
      <c r="A42" s="17" t="s">
        <v>42</v>
      </c>
      <c r="B42" s="17"/>
      <c r="C42" s="17"/>
      <c r="D42" s="17"/>
      <c r="E42" s="17"/>
      <c r="F42" s="17"/>
      <c r="G42" s="17"/>
      <c r="H42" s="18" t="s">
        <v>43</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c r="AK42" s="20"/>
      <c r="AL42" s="20"/>
      <c r="AM42" s="20"/>
      <c r="AN42" s="20"/>
      <c r="AO42" s="20"/>
      <c r="AP42" s="20"/>
      <c r="AQ42" s="20"/>
      <c r="AR42" s="20"/>
      <c r="AS42" s="20"/>
      <c r="AT42" s="20"/>
      <c r="AU42" s="20"/>
      <c r="AV42" s="20"/>
      <c r="AW42" s="20"/>
      <c r="AX42" s="20"/>
      <c r="AY42" s="21"/>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0"/>
    </row>
    <row r="43" spans="1:105" s="3" customFormat="1" ht="12.75" x14ac:dyDescent="0.2">
      <c r="A43" s="17" t="s">
        <v>44</v>
      </c>
      <c r="B43" s="17"/>
      <c r="C43" s="17"/>
      <c r="D43" s="17"/>
      <c r="E43" s="17"/>
      <c r="F43" s="17"/>
      <c r="G43" s="17"/>
      <c r="H43" s="18" t="s">
        <v>46</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t="s">
        <v>45</v>
      </c>
      <c r="AK43" s="20"/>
      <c r="AL43" s="20"/>
      <c r="AM43" s="20"/>
      <c r="AN43" s="20"/>
      <c r="AO43" s="20"/>
      <c r="AP43" s="20"/>
      <c r="AQ43" s="20"/>
      <c r="AR43" s="20"/>
      <c r="AS43" s="20"/>
      <c r="AT43" s="20"/>
      <c r="AU43" s="20"/>
      <c r="AV43" s="20"/>
      <c r="AW43" s="20"/>
      <c r="AX43" s="20"/>
      <c r="AY43" s="21"/>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05" s="3" customFormat="1" ht="12.75" x14ac:dyDescent="0.2">
      <c r="A44" s="17" t="s">
        <v>47</v>
      </c>
      <c r="B44" s="17"/>
      <c r="C44" s="17"/>
      <c r="D44" s="17"/>
      <c r="E44" s="17"/>
      <c r="F44" s="17"/>
      <c r="G44" s="17"/>
      <c r="H44" s="18" t="s">
        <v>49</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48</v>
      </c>
      <c r="AK44" s="20"/>
      <c r="AL44" s="20"/>
      <c r="AM44" s="20"/>
      <c r="AN44" s="20"/>
      <c r="AO44" s="20"/>
      <c r="AP44" s="20"/>
      <c r="AQ44" s="20"/>
      <c r="AR44" s="20"/>
      <c r="AS44" s="20"/>
      <c r="AT44" s="20"/>
      <c r="AU44" s="20"/>
      <c r="AV44" s="20"/>
      <c r="AW44" s="20"/>
      <c r="AX44" s="20"/>
      <c r="AY44" s="21"/>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05" s="3" customFormat="1" ht="15" customHeight="1" x14ac:dyDescent="0.2">
      <c r="A45" s="17" t="s">
        <v>50</v>
      </c>
      <c r="B45" s="17"/>
      <c r="C45" s="17"/>
      <c r="D45" s="17"/>
      <c r="E45" s="17"/>
      <c r="F45" s="17"/>
      <c r="G45" s="17"/>
      <c r="H45" s="18" t="s">
        <v>51</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45</v>
      </c>
      <c r="AK45" s="20"/>
      <c r="AL45" s="20"/>
      <c r="AM45" s="20"/>
      <c r="AN45" s="20"/>
      <c r="AO45" s="20"/>
      <c r="AP45" s="20"/>
      <c r="AQ45" s="20"/>
      <c r="AR45" s="20"/>
      <c r="AS45" s="20"/>
      <c r="AT45" s="20"/>
      <c r="AU45" s="20"/>
      <c r="AV45" s="20"/>
      <c r="AW45" s="20"/>
      <c r="AX45" s="20"/>
      <c r="AY45" s="21"/>
      <c r="AZ45" s="23"/>
      <c r="BA45" s="24"/>
      <c r="BB45" s="24"/>
      <c r="BC45" s="24"/>
      <c r="BD45" s="24"/>
      <c r="BE45" s="24"/>
      <c r="BF45" s="24"/>
      <c r="BG45" s="24"/>
      <c r="BH45" s="24"/>
      <c r="BI45" s="24"/>
      <c r="BJ45" s="24"/>
      <c r="BK45" s="24"/>
      <c r="BL45" s="24"/>
      <c r="BM45" s="24"/>
      <c r="BN45" s="24"/>
      <c r="BO45" s="24"/>
      <c r="BP45" s="24"/>
      <c r="BQ45" s="24"/>
      <c r="BR45" s="24"/>
      <c r="BS45" s="25"/>
      <c r="BT45" s="23"/>
      <c r="BU45" s="24"/>
      <c r="BV45" s="24"/>
      <c r="BW45" s="24"/>
      <c r="BX45" s="24"/>
      <c r="BY45" s="24"/>
      <c r="BZ45" s="24"/>
      <c r="CA45" s="24"/>
      <c r="CB45" s="24"/>
      <c r="CC45" s="24"/>
      <c r="CD45" s="24"/>
      <c r="CE45" s="24"/>
      <c r="CF45" s="24"/>
      <c r="CG45" s="24"/>
      <c r="CH45" s="24"/>
      <c r="CI45" s="24"/>
      <c r="CJ45" s="25"/>
      <c r="CK45" s="23"/>
      <c r="CL45" s="24"/>
      <c r="CM45" s="24"/>
      <c r="CN45" s="24"/>
      <c r="CO45" s="24"/>
      <c r="CP45" s="24"/>
      <c r="CQ45" s="24"/>
      <c r="CR45" s="24"/>
      <c r="CS45" s="24"/>
      <c r="CT45" s="24"/>
      <c r="CU45" s="24"/>
      <c r="CV45" s="24"/>
      <c r="CW45" s="24"/>
      <c r="CX45" s="24"/>
      <c r="CY45" s="24"/>
      <c r="CZ45" s="24"/>
      <c r="DA45" s="24"/>
    </row>
    <row r="46" spans="1:105" s="14" customFormat="1" ht="15" customHeight="1" x14ac:dyDescent="0.2">
      <c r="A46" s="16"/>
      <c r="B46" s="16"/>
      <c r="C46" s="16"/>
      <c r="D46" s="16"/>
      <c r="E46" s="16"/>
      <c r="F46" s="16"/>
      <c r="G46" s="16"/>
      <c r="H46" s="44" t="s">
        <v>294</v>
      </c>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5" t="s">
        <v>45</v>
      </c>
      <c r="AK46" s="46"/>
      <c r="AL46" s="46"/>
      <c r="AM46" s="46"/>
      <c r="AN46" s="46"/>
      <c r="AO46" s="46"/>
      <c r="AP46" s="46"/>
      <c r="AQ46" s="46"/>
      <c r="AR46" s="46"/>
      <c r="AS46" s="46"/>
      <c r="AT46" s="46"/>
      <c r="AU46" s="46"/>
      <c r="AV46" s="46"/>
      <c r="AW46" s="46"/>
      <c r="AX46" s="46"/>
      <c r="AY46" s="47"/>
      <c r="AZ46" s="51">
        <f>'[5]5'!$AT$21</f>
        <v>223.18186537111112</v>
      </c>
      <c r="BA46" s="52"/>
      <c r="BB46" s="52"/>
      <c r="BC46" s="52"/>
      <c r="BD46" s="52"/>
      <c r="BE46" s="52"/>
      <c r="BF46" s="52"/>
      <c r="BG46" s="52"/>
      <c r="BH46" s="52"/>
      <c r="BI46" s="52"/>
      <c r="BJ46" s="52"/>
      <c r="BK46" s="52"/>
      <c r="BL46" s="52"/>
      <c r="BM46" s="52"/>
      <c r="BN46" s="52"/>
      <c r="BO46" s="52"/>
      <c r="BP46" s="52"/>
      <c r="BQ46" s="52"/>
      <c r="BR46" s="52"/>
      <c r="BS46" s="68"/>
      <c r="BT46" s="51">
        <f>'[5]5'!$BK$21</f>
        <v>221.57300000000001</v>
      </c>
      <c r="BU46" s="52"/>
      <c r="BV46" s="52"/>
      <c r="BW46" s="52"/>
      <c r="BX46" s="52"/>
      <c r="BY46" s="52"/>
      <c r="BZ46" s="52"/>
      <c r="CA46" s="52"/>
      <c r="CB46" s="52"/>
      <c r="CC46" s="52"/>
      <c r="CD46" s="52"/>
      <c r="CE46" s="52"/>
      <c r="CF46" s="52"/>
      <c r="CG46" s="52"/>
      <c r="CH46" s="52"/>
      <c r="CI46" s="52"/>
      <c r="CJ46" s="68"/>
      <c r="CK46" s="51">
        <f>'[5]5'!$CB$25</f>
        <v>208.10400000000001</v>
      </c>
      <c r="CL46" s="52"/>
      <c r="CM46" s="52"/>
      <c r="CN46" s="52"/>
      <c r="CO46" s="52"/>
      <c r="CP46" s="52"/>
      <c r="CQ46" s="52"/>
      <c r="CR46" s="52"/>
      <c r="CS46" s="52"/>
      <c r="CT46" s="52"/>
      <c r="CU46" s="52"/>
      <c r="CV46" s="52"/>
      <c r="CW46" s="52"/>
      <c r="CX46" s="52"/>
      <c r="CY46" s="52"/>
      <c r="CZ46" s="52"/>
      <c r="DA46" s="52"/>
    </row>
    <row r="47" spans="1:105" s="14" customFormat="1" ht="28.5" customHeight="1" x14ac:dyDescent="0.2">
      <c r="A47" s="16"/>
      <c r="B47" s="16"/>
      <c r="C47" s="16"/>
      <c r="D47" s="16"/>
      <c r="E47" s="16"/>
      <c r="F47" s="16"/>
      <c r="G47" s="16"/>
      <c r="H47" s="44" t="s">
        <v>293</v>
      </c>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5" t="s">
        <v>45</v>
      </c>
      <c r="AK47" s="46"/>
      <c r="AL47" s="46"/>
      <c r="AM47" s="46"/>
      <c r="AN47" s="46"/>
      <c r="AO47" s="46"/>
      <c r="AP47" s="46"/>
      <c r="AQ47" s="46"/>
      <c r="AR47" s="46"/>
      <c r="AS47" s="46"/>
      <c r="AT47" s="46"/>
      <c r="AU47" s="46"/>
      <c r="AV47" s="46"/>
      <c r="AW47" s="46"/>
      <c r="AX47" s="46"/>
      <c r="AY47" s="47"/>
      <c r="AZ47" s="51">
        <f>'[5]5'!$AO$15</f>
        <v>168.23875000000001</v>
      </c>
      <c r="BA47" s="52"/>
      <c r="BB47" s="52"/>
      <c r="BC47" s="52"/>
      <c r="BD47" s="52"/>
      <c r="BE47" s="52"/>
      <c r="BF47" s="52"/>
      <c r="BG47" s="52"/>
      <c r="BH47" s="52"/>
      <c r="BI47" s="52"/>
      <c r="BJ47" s="52"/>
      <c r="BK47" s="52"/>
      <c r="BL47" s="52"/>
      <c r="BM47" s="52"/>
      <c r="BN47" s="52"/>
      <c r="BO47" s="52"/>
      <c r="BP47" s="52"/>
      <c r="BQ47" s="52"/>
      <c r="BR47" s="52"/>
      <c r="BS47" s="68"/>
      <c r="BT47" s="51">
        <f>'[5]5'!$BF$15</f>
        <v>152.60737365724137</v>
      </c>
      <c r="BU47" s="52"/>
      <c r="BV47" s="52"/>
      <c r="BW47" s="52"/>
      <c r="BX47" s="52"/>
      <c r="BY47" s="52"/>
      <c r="BZ47" s="52"/>
      <c r="CA47" s="52"/>
      <c r="CB47" s="52"/>
      <c r="CC47" s="52"/>
      <c r="CD47" s="52"/>
      <c r="CE47" s="52"/>
      <c r="CF47" s="52"/>
      <c r="CG47" s="52"/>
      <c r="CH47" s="52"/>
      <c r="CI47" s="52"/>
      <c r="CJ47" s="68"/>
      <c r="CK47" s="51">
        <f>'[5]5'!$BW$15</f>
        <v>140.59749104789708</v>
      </c>
      <c r="CL47" s="52"/>
      <c r="CM47" s="52"/>
      <c r="CN47" s="52"/>
      <c r="CO47" s="52"/>
      <c r="CP47" s="52"/>
      <c r="CQ47" s="52"/>
      <c r="CR47" s="52"/>
      <c r="CS47" s="52"/>
      <c r="CT47" s="52"/>
      <c r="CU47" s="52"/>
      <c r="CV47" s="52"/>
      <c r="CW47" s="52"/>
      <c r="CX47" s="52"/>
      <c r="CY47" s="52"/>
      <c r="CZ47" s="52"/>
      <c r="DA47" s="52"/>
    </row>
    <row r="48" spans="1:105" s="14" customFormat="1" ht="53.25" customHeight="1" x14ac:dyDescent="0.2">
      <c r="A48" s="16"/>
      <c r="B48" s="16"/>
      <c r="C48" s="16"/>
      <c r="D48" s="16"/>
      <c r="E48" s="16"/>
      <c r="F48" s="16"/>
      <c r="G48" s="16"/>
      <c r="H48" s="44" t="s">
        <v>302</v>
      </c>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5" t="s">
        <v>45</v>
      </c>
      <c r="AK48" s="46"/>
      <c r="AL48" s="46"/>
      <c r="AM48" s="46"/>
      <c r="AN48" s="46"/>
      <c r="AO48" s="46"/>
      <c r="AP48" s="46"/>
      <c r="AQ48" s="46"/>
      <c r="AR48" s="46"/>
      <c r="AS48" s="46"/>
      <c r="AT48" s="46"/>
      <c r="AU48" s="46"/>
      <c r="AV48" s="46"/>
      <c r="AW48" s="46"/>
      <c r="AX48" s="46"/>
      <c r="AY48" s="47"/>
      <c r="AZ48" s="51">
        <f>AVERAGE('[6]ТЭП ф'!$I$377:$T$377)</f>
        <v>2.8108333333333331</v>
      </c>
      <c r="BA48" s="52"/>
      <c r="BB48" s="52"/>
      <c r="BC48" s="52"/>
      <c r="BD48" s="52"/>
      <c r="BE48" s="52"/>
      <c r="BF48" s="52"/>
      <c r="BG48" s="52"/>
      <c r="BH48" s="52"/>
      <c r="BI48" s="52"/>
      <c r="BJ48" s="52"/>
      <c r="BK48" s="52"/>
      <c r="BL48" s="52"/>
      <c r="BM48" s="52"/>
      <c r="BN48" s="52"/>
      <c r="BO48" s="52"/>
      <c r="BP48" s="52"/>
      <c r="BQ48" s="52"/>
      <c r="BR48" s="52"/>
      <c r="BS48" s="68"/>
      <c r="BT48" s="51">
        <f>'[7]тариф корр  '!$L$125</f>
        <v>3.3731131111111115</v>
      </c>
      <c r="BU48" s="52"/>
      <c r="BV48" s="52"/>
      <c r="BW48" s="52"/>
      <c r="BX48" s="52"/>
      <c r="BY48" s="52"/>
      <c r="BZ48" s="52"/>
      <c r="CA48" s="52"/>
      <c r="CB48" s="52"/>
      <c r="CC48" s="52"/>
      <c r="CD48" s="52"/>
      <c r="CE48" s="52"/>
      <c r="CF48" s="52"/>
      <c r="CG48" s="52"/>
      <c r="CH48" s="52"/>
      <c r="CI48" s="52"/>
      <c r="CJ48" s="68"/>
      <c r="CK48" s="51">
        <f>'[7]тариф корр  '!$L$122</f>
        <v>2.8108333333333331</v>
      </c>
      <c r="CL48" s="52"/>
      <c r="CM48" s="52"/>
      <c r="CN48" s="52"/>
      <c r="CO48" s="52"/>
      <c r="CP48" s="52"/>
      <c r="CQ48" s="52"/>
      <c r="CR48" s="52"/>
      <c r="CS48" s="52"/>
      <c r="CT48" s="52"/>
      <c r="CU48" s="52"/>
      <c r="CV48" s="52"/>
      <c r="CW48" s="52"/>
      <c r="CX48" s="52"/>
      <c r="CY48" s="52"/>
      <c r="CZ48" s="52"/>
      <c r="DA48" s="52"/>
    </row>
    <row r="49" spans="1:124" s="3" customFormat="1" ht="27.75" customHeight="1" x14ac:dyDescent="0.2">
      <c r="A49" s="17" t="s">
        <v>52</v>
      </c>
      <c r="B49" s="17"/>
      <c r="C49" s="17"/>
      <c r="D49" s="17"/>
      <c r="E49" s="17"/>
      <c r="F49" s="17"/>
      <c r="G49" s="17"/>
      <c r="H49" s="18" t="s">
        <v>54</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t="s">
        <v>53</v>
      </c>
      <c r="AK49" s="20"/>
      <c r="AL49" s="20"/>
      <c r="AM49" s="20"/>
      <c r="AN49" s="20"/>
      <c r="AO49" s="20"/>
      <c r="AP49" s="20"/>
      <c r="AQ49" s="20"/>
      <c r="AR49" s="20"/>
      <c r="AS49" s="20"/>
      <c r="AT49" s="20"/>
      <c r="AU49" s="20"/>
      <c r="AV49" s="20"/>
      <c r="AW49" s="20"/>
      <c r="AX49" s="20"/>
      <c r="AY49" s="21"/>
      <c r="AZ49" s="41"/>
      <c r="BA49" s="42"/>
      <c r="BB49" s="42"/>
      <c r="BC49" s="42"/>
      <c r="BD49" s="42"/>
      <c r="BE49" s="42"/>
      <c r="BF49" s="42"/>
      <c r="BG49" s="42"/>
      <c r="BH49" s="42"/>
      <c r="BI49" s="42"/>
      <c r="BJ49" s="42"/>
      <c r="BK49" s="42"/>
      <c r="BL49" s="42"/>
      <c r="BM49" s="42"/>
      <c r="BN49" s="42"/>
      <c r="BO49" s="42"/>
      <c r="BP49" s="42"/>
      <c r="BQ49" s="42"/>
      <c r="BR49" s="42"/>
      <c r="BS49" s="43"/>
      <c r="BT49" s="41"/>
      <c r="BU49" s="42"/>
      <c r="BV49" s="42"/>
      <c r="BW49" s="42"/>
      <c r="BX49" s="42"/>
      <c r="BY49" s="42"/>
      <c r="BZ49" s="42"/>
      <c r="CA49" s="42"/>
      <c r="CB49" s="42"/>
      <c r="CC49" s="42"/>
      <c r="CD49" s="42"/>
      <c r="CE49" s="42"/>
      <c r="CF49" s="42"/>
      <c r="CG49" s="42"/>
      <c r="CH49" s="42"/>
      <c r="CI49" s="42"/>
      <c r="CJ49" s="43"/>
      <c r="CK49" s="23"/>
      <c r="CL49" s="24"/>
      <c r="CM49" s="24"/>
      <c r="CN49" s="24"/>
      <c r="CO49" s="24"/>
      <c r="CP49" s="24"/>
      <c r="CQ49" s="24"/>
      <c r="CR49" s="24"/>
      <c r="CS49" s="24"/>
      <c r="CT49" s="24"/>
      <c r="CU49" s="24"/>
      <c r="CV49" s="24"/>
      <c r="CW49" s="24"/>
      <c r="CX49" s="24"/>
      <c r="CY49" s="24"/>
      <c r="CZ49" s="24"/>
      <c r="DA49" s="24"/>
    </row>
    <row r="50" spans="1:124" s="14" customFormat="1" ht="15" customHeight="1" x14ac:dyDescent="0.2">
      <c r="A50" s="16"/>
      <c r="B50" s="16"/>
      <c r="C50" s="16"/>
      <c r="D50" s="16"/>
      <c r="E50" s="16"/>
      <c r="F50" s="16"/>
      <c r="G50" s="16"/>
      <c r="H50" s="44" t="s">
        <v>294</v>
      </c>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5" t="s">
        <v>53</v>
      </c>
      <c r="AK50" s="46"/>
      <c r="AL50" s="46"/>
      <c r="AM50" s="46"/>
      <c r="AN50" s="46"/>
      <c r="AO50" s="46"/>
      <c r="AP50" s="46"/>
      <c r="AQ50" s="46"/>
      <c r="AR50" s="46"/>
      <c r="AS50" s="46"/>
      <c r="AT50" s="46"/>
      <c r="AU50" s="46"/>
      <c r="AV50" s="46"/>
      <c r="AW50" s="46"/>
      <c r="AX50" s="46"/>
      <c r="AY50" s="47"/>
      <c r="AZ50" s="48">
        <f>'[5]4'!$AT$21*1000</f>
        <v>1914736.6910000001</v>
      </c>
      <c r="BA50" s="49"/>
      <c r="BB50" s="49"/>
      <c r="BC50" s="49"/>
      <c r="BD50" s="49"/>
      <c r="BE50" s="49"/>
      <c r="BF50" s="49"/>
      <c r="BG50" s="49"/>
      <c r="BH50" s="49"/>
      <c r="BI50" s="49"/>
      <c r="BJ50" s="49"/>
      <c r="BK50" s="49"/>
      <c r="BL50" s="49"/>
      <c r="BM50" s="49"/>
      <c r="BN50" s="49"/>
      <c r="BO50" s="49"/>
      <c r="BP50" s="49"/>
      <c r="BQ50" s="49"/>
      <c r="BR50" s="49"/>
      <c r="BS50" s="50"/>
      <c r="BT50" s="48">
        <f>'[5]4'!$BK$21*1000</f>
        <v>1890012.5596109219</v>
      </c>
      <c r="BU50" s="49"/>
      <c r="BV50" s="49"/>
      <c r="BW50" s="49"/>
      <c r="BX50" s="49"/>
      <c r="BY50" s="49"/>
      <c r="BZ50" s="49"/>
      <c r="CA50" s="49"/>
      <c r="CB50" s="49"/>
      <c r="CC50" s="49"/>
      <c r="CD50" s="49"/>
      <c r="CE50" s="49"/>
      <c r="CF50" s="49"/>
      <c r="CG50" s="49"/>
      <c r="CH50" s="49"/>
      <c r="CI50" s="49"/>
      <c r="CJ50" s="50"/>
      <c r="CK50" s="51">
        <f>'[5]4'!$CB$21*1000</f>
        <v>1778067</v>
      </c>
      <c r="CL50" s="52"/>
      <c r="CM50" s="52"/>
      <c r="CN50" s="52"/>
      <c r="CO50" s="52"/>
      <c r="CP50" s="52"/>
      <c r="CQ50" s="52"/>
      <c r="CR50" s="52"/>
      <c r="CS50" s="52"/>
      <c r="CT50" s="52"/>
      <c r="CU50" s="52"/>
      <c r="CV50" s="52"/>
      <c r="CW50" s="52"/>
      <c r="CX50" s="52"/>
      <c r="CY50" s="52"/>
      <c r="CZ50" s="52"/>
      <c r="DA50" s="52"/>
    </row>
    <row r="51" spans="1:124" s="14" customFormat="1" ht="15" customHeight="1" x14ac:dyDescent="0.2">
      <c r="A51" s="16"/>
      <c r="B51" s="16"/>
      <c r="C51" s="16"/>
      <c r="D51" s="16"/>
      <c r="E51" s="16"/>
      <c r="F51" s="16"/>
      <c r="G51" s="16"/>
      <c r="H51" s="44" t="s">
        <v>293</v>
      </c>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5" t="s">
        <v>53</v>
      </c>
      <c r="AK51" s="46"/>
      <c r="AL51" s="46"/>
      <c r="AM51" s="46"/>
      <c r="AN51" s="46"/>
      <c r="AO51" s="46"/>
      <c r="AP51" s="46"/>
      <c r="AQ51" s="46"/>
      <c r="AR51" s="46"/>
      <c r="AS51" s="46"/>
      <c r="AT51" s="46"/>
      <c r="AU51" s="46"/>
      <c r="AV51" s="46"/>
      <c r="AW51" s="46"/>
      <c r="AX51" s="46"/>
      <c r="AY51" s="47"/>
      <c r="AZ51" s="48">
        <f>'[5]4'!$AO$15*1000</f>
        <v>1444999.514</v>
      </c>
      <c r="BA51" s="49">
        <f t="shared" ref="BA51:CE51" si="1">BA49-BA50</f>
        <v>0</v>
      </c>
      <c r="BB51" s="49">
        <f t="shared" si="1"/>
        <v>0</v>
      </c>
      <c r="BC51" s="49">
        <f t="shared" si="1"/>
        <v>0</v>
      </c>
      <c r="BD51" s="49">
        <f t="shared" si="1"/>
        <v>0</v>
      </c>
      <c r="BE51" s="49">
        <f t="shared" si="1"/>
        <v>0</v>
      </c>
      <c r="BF51" s="49">
        <f t="shared" si="1"/>
        <v>0</v>
      </c>
      <c r="BG51" s="49">
        <f t="shared" si="1"/>
        <v>0</v>
      </c>
      <c r="BH51" s="49">
        <f t="shared" si="1"/>
        <v>0</v>
      </c>
      <c r="BI51" s="49">
        <f t="shared" si="1"/>
        <v>0</v>
      </c>
      <c r="BJ51" s="49">
        <f t="shared" si="1"/>
        <v>0</v>
      </c>
      <c r="BK51" s="49">
        <f t="shared" si="1"/>
        <v>0</v>
      </c>
      <c r="BL51" s="49">
        <f t="shared" si="1"/>
        <v>0</v>
      </c>
      <c r="BM51" s="49">
        <f t="shared" si="1"/>
        <v>0</v>
      </c>
      <c r="BN51" s="49">
        <f t="shared" si="1"/>
        <v>0</v>
      </c>
      <c r="BO51" s="49">
        <f t="shared" si="1"/>
        <v>0</v>
      </c>
      <c r="BP51" s="49">
        <f t="shared" si="1"/>
        <v>0</v>
      </c>
      <c r="BQ51" s="49">
        <f t="shared" si="1"/>
        <v>0</v>
      </c>
      <c r="BR51" s="49">
        <f t="shared" si="1"/>
        <v>0</v>
      </c>
      <c r="BS51" s="50">
        <f t="shared" si="1"/>
        <v>0</v>
      </c>
      <c r="BT51" s="48">
        <f>'[5]4'!$BF$15*1000</f>
        <v>1308286.1053433719</v>
      </c>
      <c r="BU51" s="49">
        <f t="shared" si="1"/>
        <v>0</v>
      </c>
      <c r="BV51" s="49">
        <f t="shared" si="1"/>
        <v>0</v>
      </c>
      <c r="BW51" s="49">
        <f t="shared" si="1"/>
        <v>0</v>
      </c>
      <c r="BX51" s="49">
        <f t="shared" si="1"/>
        <v>0</v>
      </c>
      <c r="BY51" s="49">
        <f t="shared" si="1"/>
        <v>0</v>
      </c>
      <c r="BZ51" s="49">
        <f t="shared" si="1"/>
        <v>0</v>
      </c>
      <c r="CA51" s="49">
        <f t="shared" si="1"/>
        <v>0</v>
      </c>
      <c r="CB51" s="49">
        <f t="shared" si="1"/>
        <v>0</v>
      </c>
      <c r="CC51" s="49">
        <f t="shared" si="1"/>
        <v>0</v>
      </c>
      <c r="CD51" s="49">
        <f t="shared" si="1"/>
        <v>0</v>
      </c>
      <c r="CE51" s="49">
        <f t="shared" si="1"/>
        <v>0</v>
      </c>
      <c r="CF51" s="49">
        <f t="shared" ref="CF51:DA51" si="2">CF49-CF50</f>
        <v>0</v>
      </c>
      <c r="CG51" s="49">
        <f t="shared" si="2"/>
        <v>0</v>
      </c>
      <c r="CH51" s="49">
        <f t="shared" si="2"/>
        <v>0</v>
      </c>
      <c r="CI51" s="49">
        <f t="shared" si="2"/>
        <v>0</v>
      </c>
      <c r="CJ51" s="50">
        <f t="shared" si="2"/>
        <v>0</v>
      </c>
      <c r="CK51" s="51">
        <f>'[5]4'!$BW$15*1000</f>
        <v>1192643.9552639108</v>
      </c>
      <c r="CL51" s="52">
        <f t="shared" si="2"/>
        <v>0</v>
      </c>
      <c r="CM51" s="52">
        <f t="shared" si="2"/>
        <v>0</v>
      </c>
      <c r="CN51" s="52">
        <f t="shared" si="2"/>
        <v>0</v>
      </c>
      <c r="CO51" s="52">
        <f t="shared" si="2"/>
        <v>0</v>
      </c>
      <c r="CP51" s="52">
        <f t="shared" si="2"/>
        <v>0</v>
      </c>
      <c r="CQ51" s="52">
        <f t="shared" si="2"/>
        <v>0</v>
      </c>
      <c r="CR51" s="52">
        <f t="shared" si="2"/>
        <v>0</v>
      </c>
      <c r="CS51" s="52">
        <f t="shared" si="2"/>
        <v>0</v>
      </c>
      <c r="CT51" s="52">
        <f t="shared" si="2"/>
        <v>0</v>
      </c>
      <c r="CU51" s="52">
        <f t="shared" si="2"/>
        <v>0</v>
      </c>
      <c r="CV51" s="52">
        <f t="shared" si="2"/>
        <v>0</v>
      </c>
      <c r="CW51" s="52">
        <f t="shared" si="2"/>
        <v>0</v>
      </c>
      <c r="CX51" s="52">
        <f t="shared" si="2"/>
        <v>0</v>
      </c>
      <c r="CY51" s="52">
        <f t="shared" si="2"/>
        <v>0</v>
      </c>
      <c r="CZ51" s="52">
        <f t="shared" si="2"/>
        <v>0</v>
      </c>
      <c r="DA51" s="52">
        <f t="shared" si="2"/>
        <v>0</v>
      </c>
    </row>
    <row r="52" spans="1:124" s="14" customFormat="1" ht="53.25" customHeight="1" x14ac:dyDescent="0.2">
      <c r="A52" s="16"/>
      <c r="B52" s="16"/>
      <c r="C52" s="16"/>
      <c r="D52" s="16"/>
      <c r="E52" s="16"/>
      <c r="F52" s="16"/>
      <c r="G52" s="16"/>
      <c r="H52" s="44" t="s">
        <v>302</v>
      </c>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5" t="s">
        <v>53</v>
      </c>
      <c r="AK52" s="46"/>
      <c r="AL52" s="46"/>
      <c r="AM52" s="46"/>
      <c r="AN52" s="46"/>
      <c r="AO52" s="46"/>
      <c r="AP52" s="46"/>
      <c r="AQ52" s="46"/>
      <c r="AR52" s="46"/>
      <c r="AS52" s="46"/>
      <c r="AT52" s="46"/>
      <c r="AU52" s="46"/>
      <c r="AV52" s="46"/>
      <c r="AW52" s="46"/>
      <c r="AX52" s="46"/>
      <c r="AY52" s="47"/>
      <c r="AZ52" s="51">
        <f>'[6]ТЭП ф'!$H$554+'[6]ТЭП ф'!$H$374</f>
        <v>27936.751000000004</v>
      </c>
      <c r="BA52" s="52"/>
      <c r="BB52" s="52"/>
      <c r="BC52" s="52"/>
      <c r="BD52" s="52"/>
      <c r="BE52" s="52"/>
      <c r="BF52" s="52"/>
      <c r="BG52" s="52"/>
      <c r="BH52" s="52"/>
      <c r="BI52" s="52"/>
      <c r="BJ52" s="52"/>
      <c r="BK52" s="52"/>
      <c r="BL52" s="52"/>
      <c r="BM52" s="52"/>
      <c r="BN52" s="52"/>
      <c r="BO52" s="52"/>
      <c r="BP52" s="52"/>
      <c r="BQ52" s="52"/>
      <c r="BR52" s="52"/>
      <c r="BS52" s="68"/>
      <c r="BT52" s="51">
        <f>'[7]тариф корр  '!$L$124*1000</f>
        <v>26124.618999999999</v>
      </c>
      <c r="BU52" s="52"/>
      <c r="BV52" s="52"/>
      <c r="BW52" s="52"/>
      <c r="BX52" s="52"/>
      <c r="BY52" s="52"/>
      <c r="BZ52" s="52"/>
      <c r="CA52" s="52"/>
      <c r="CB52" s="52"/>
      <c r="CC52" s="52"/>
      <c r="CD52" s="52"/>
      <c r="CE52" s="52"/>
      <c r="CF52" s="52"/>
      <c r="CG52" s="52"/>
      <c r="CH52" s="52"/>
      <c r="CI52" s="52"/>
      <c r="CJ52" s="68"/>
      <c r="CK52" s="51">
        <f ca="1">'[7]тариф корр  '!$L$121*1000</f>
        <v>27521.547000000002</v>
      </c>
      <c r="CL52" s="52"/>
      <c r="CM52" s="52"/>
      <c r="CN52" s="52"/>
      <c r="CO52" s="52"/>
      <c r="CP52" s="52"/>
      <c r="CQ52" s="52"/>
      <c r="CR52" s="52"/>
      <c r="CS52" s="52"/>
      <c r="CT52" s="52"/>
      <c r="CU52" s="52"/>
      <c r="CV52" s="52"/>
      <c r="CW52" s="52"/>
      <c r="CX52" s="52"/>
      <c r="CY52" s="52"/>
      <c r="CZ52" s="52"/>
      <c r="DA52" s="52"/>
    </row>
    <row r="53" spans="1:124" s="3" customFormat="1" ht="57" customHeight="1" x14ac:dyDescent="0.2">
      <c r="A53" s="17" t="s">
        <v>55</v>
      </c>
      <c r="B53" s="17"/>
      <c r="C53" s="17"/>
      <c r="D53" s="17"/>
      <c r="E53" s="17"/>
      <c r="F53" s="17"/>
      <c r="G53" s="17"/>
      <c r="H53" s="18" t="s">
        <v>56</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9" t="s">
        <v>53</v>
      </c>
      <c r="AK53" s="20"/>
      <c r="AL53" s="20"/>
      <c r="AM53" s="20"/>
      <c r="AN53" s="20"/>
      <c r="AO53" s="20"/>
      <c r="AP53" s="20"/>
      <c r="AQ53" s="20"/>
      <c r="AR53" s="20"/>
      <c r="AS53" s="20"/>
      <c r="AT53" s="20"/>
      <c r="AU53" s="20"/>
      <c r="AV53" s="20"/>
      <c r="AW53" s="20"/>
      <c r="AX53" s="20"/>
      <c r="AY53" s="21"/>
      <c r="AZ53" s="23">
        <f>'[5]4'!$AO$23*1000</f>
        <v>13774.541000000001</v>
      </c>
      <c r="BA53" s="24"/>
      <c r="BB53" s="24"/>
      <c r="BC53" s="24"/>
      <c r="BD53" s="24"/>
      <c r="BE53" s="24"/>
      <c r="BF53" s="24"/>
      <c r="BG53" s="24"/>
      <c r="BH53" s="24"/>
      <c r="BI53" s="24"/>
      <c r="BJ53" s="24"/>
      <c r="BK53" s="24"/>
      <c r="BL53" s="24"/>
      <c r="BM53" s="24"/>
      <c r="BN53" s="24"/>
      <c r="BO53" s="24"/>
      <c r="BP53" s="24"/>
      <c r="BQ53" s="24"/>
      <c r="BR53" s="24"/>
      <c r="BS53" s="25"/>
      <c r="BT53" s="23">
        <f>'[5]4'!$BF$23*1000</f>
        <v>13835.75599999971</v>
      </c>
      <c r="BU53" s="24"/>
      <c r="BV53" s="24"/>
      <c r="BW53" s="24"/>
      <c r="BX53" s="24"/>
      <c r="BY53" s="24"/>
      <c r="BZ53" s="24"/>
      <c r="CA53" s="24"/>
      <c r="CB53" s="24"/>
      <c r="CC53" s="24"/>
      <c r="CD53" s="24"/>
      <c r="CE53" s="24"/>
      <c r="CF53" s="24"/>
      <c r="CG53" s="24"/>
      <c r="CH53" s="24"/>
      <c r="CI53" s="24"/>
      <c r="CJ53" s="25"/>
      <c r="CK53" s="23">
        <f>'[5]4'!$BW$23*1000</f>
        <v>13774.541000000001</v>
      </c>
      <c r="CL53" s="24"/>
      <c r="CM53" s="24"/>
      <c r="CN53" s="24"/>
      <c r="CO53" s="24"/>
      <c r="CP53" s="24"/>
      <c r="CQ53" s="24"/>
      <c r="CR53" s="24"/>
      <c r="CS53" s="24"/>
      <c r="CT53" s="24"/>
      <c r="CU53" s="24"/>
      <c r="CV53" s="24"/>
      <c r="CW53" s="24"/>
      <c r="CX53" s="24"/>
      <c r="CY53" s="24"/>
      <c r="CZ53" s="24"/>
      <c r="DA53" s="24"/>
    </row>
    <row r="54" spans="1:124" s="3" customFormat="1" ht="27.75" customHeight="1" x14ac:dyDescent="0.2">
      <c r="A54" s="17" t="s">
        <v>57</v>
      </c>
      <c r="B54" s="17"/>
      <c r="C54" s="17"/>
      <c r="D54" s="17"/>
      <c r="E54" s="17"/>
      <c r="F54" s="17"/>
      <c r="G54" s="17"/>
      <c r="H54" s="18" t="s">
        <v>58</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t="s">
        <v>40</v>
      </c>
      <c r="AK54" s="20"/>
      <c r="AL54" s="20"/>
      <c r="AM54" s="20"/>
      <c r="AN54" s="20"/>
      <c r="AO54" s="20"/>
      <c r="AP54" s="20"/>
      <c r="AQ54" s="20"/>
      <c r="AR54" s="20"/>
      <c r="AS54" s="20"/>
      <c r="AT54" s="20"/>
      <c r="AU54" s="20"/>
      <c r="AV54" s="20"/>
      <c r="AW54" s="20"/>
      <c r="AX54" s="20"/>
      <c r="AY54" s="21"/>
      <c r="AZ54" s="38">
        <f>'[5]4'!$AO$18/100</f>
        <v>7.5531465316904786E-2</v>
      </c>
      <c r="BA54" s="39"/>
      <c r="BB54" s="39"/>
      <c r="BC54" s="39"/>
      <c r="BD54" s="39"/>
      <c r="BE54" s="39"/>
      <c r="BF54" s="39"/>
      <c r="BG54" s="39"/>
      <c r="BH54" s="39"/>
      <c r="BI54" s="39"/>
      <c r="BJ54" s="39"/>
      <c r="BK54" s="39"/>
      <c r="BL54" s="39"/>
      <c r="BM54" s="39"/>
      <c r="BN54" s="39"/>
      <c r="BO54" s="39"/>
      <c r="BP54" s="39"/>
      <c r="BQ54" s="39"/>
      <c r="BR54" s="39"/>
      <c r="BS54" s="40"/>
      <c r="BT54" s="38">
        <f>'[5]4'!$BF$18/100</f>
        <v>7.3299548645765072E-2</v>
      </c>
      <c r="BU54" s="39"/>
      <c r="BV54" s="39"/>
      <c r="BW54" s="39"/>
      <c r="BX54" s="39"/>
      <c r="BY54" s="39"/>
      <c r="BZ54" s="39"/>
      <c r="CA54" s="39"/>
      <c r="CB54" s="39"/>
      <c r="CC54" s="39"/>
      <c r="CD54" s="39"/>
      <c r="CE54" s="39"/>
      <c r="CF54" s="39"/>
      <c r="CG54" s="39"/>
      <c r="CH54" s="39"/>
      <c r="CI54" s="39"/>
      <c r="CJ54" s="40"/>
      <c r="CK54" s="38">
        <f>'[5]4'!$BW$18/100</f>
        <v>7.3300000211979049E-2</v>
      </c>
      <c r="CL54" s="39"/>
      <c r="CM54" s="39"/>
      <c r="CN54" s="39"/>
      <c r="CO54" s="39"/>
      <c r="CP54" s="39"/>
      <c r="CQ54" s="39"/>
      <c r="CR54" s="39"/>
      <c r="CS54" s="39"/>
      <c r="CT54" s="39"/>
      <c r="CU54" s="39"/>
      <c r="CV54" s="39"/>
      <c r="CW54" s="39"/>
      <c r="CX54" s="39"/>
      <c r="CY54" s="39"/>
      <c r="CZ54" s="39"/>
      <c r="DA54" s="39"/>
    </row>
    <row r="55" spans="1:124" s="3" customFormat="1" ht="89.25" customHeight="1" x14ac:dyDescent="0.2">
      <c r="A55" s="17" t="s">
        <v>59</v>
      </c>
      <c r="B55" s="17"/>
      <c r="C55" s="17"/>
      <c r="D55" s="17"/>
      <c r="E55" s="17"/>
      <c r="F55" s="17"/>
      <c r="G55" s="17"/>
      <c r="H55" s="18" t="s">
        <v>272</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20"/>
      <c r="AL55" s="20"/>
      <c r="AM55" s="20"/>
      <c r="AN55" s="20"/>
      <c r="AO55" s="20"/>
      <c r="AP55" s="20"/>
      <c r="AQ55" s="20"/>
      <c r="AR55" s="20"/>
      <c r="AS55" s="20"/>
      <c r="AT55" s="20"/>
      <c r="AU55" s="20"/>
      <c r="AV55" s="20"/>
      <c r="AW55" s="20"/>
      <c r="AX55" s="20"/>
      <c r="AY55" s="21"/>
      <c r="AZ55" s="32" t="s">
        <v>295</v>
      </c>
      <c r="BA55" s="33"/>
      <c r="BB55" s="33"/>
      <c r="BC55" s="33"/>
      <c r="BD55" s="33"/>
      <c r="BE55" s="33"/>
      <c r="BF55" s="33"/>
      <c r="BG55" s="33"/>
      <c r="BH55" s="33"/>
      <c r="BI55" s="33"/>
      <c r="BJ55" s="33"/>
      <c r="BK55" s="33"/>
      <c r="BL55" s="33"/>
      <c r="BM55" s="33"/>
      <c r="BN55" s="33"/>
      <c r="BO55" s="33"/>
      <c r="BP55" s="33"/>
      <c r="BQ55" s="33"/>
      <c r="BR55" s="33"/>
      <c r="BS55" s="34"/>
      <c r="BT55" s="32" t="s">
        <v>303</v>
      </c>
      <c r="BU55" s="33"/>
      <c r="BV55" s="33"/>
      <c r="BW55" s="33"/>
      <c r="BX55" s="33"/>
      <c r="BY55" s="33"/>
      <c r="BZ55" s="33"/>
      <c r="CA55" s="33"/>
      <c r="CB55" s="33"/>
      <c r="CC55" s="33"/>
      <c r="CD55" s="33"/>
      <c r="CE55" s="33"/>
      <c r="CF55" s="33"/>
      <c r="CG55" s="33"/>
      <c r="CH55" s="33"/>
      <c r="CI55" s="33"/>
      <c r="CJ55" s="34"/>
      <c r="CK55" s="32" t="s">
        <v>303</v>
      </c>
      <c r="CL55" s="33"/>
      <c r="CM55" s="33"/>
      <c r="CN55" s="33"/>
      <c r="CO55" s="33"/>
      <c r="CP55" s="33"/>
      <c r="CQ55" s="33"/>
      <c r="CR55" s="33"/>
      <c r="CS55" s="33"/>
      <c r="CT55" s="33"/>
      <c r="CU55" s="33"/>
      <c r="CV55" s="33"/>
      <c r="CW55" s="33"/>
      <c r="CX55" s="33"/>
      <c r="CY55" s="33"/>
      <c r="CZ55" s="33"/>
      <c r="DA55" s="34"/>
    </row>
    <row r="56" spans="1:124" s="3" customFormat="1" ht="66" customHeight="1" x14ac:dyDescent="0.2">
      <c r="A56" s="17" t="s">
        <v>60</v>
      </c>
      <c r="B56" s="17"/>
      <c r="C56" s="17"/>
      <c r="D56" s="17"/>
      <c r="E56" s="17"/>
      <c r="F56" s="17"/>
      <c r="G56" s="17"/>
      <c r="H56" s="18" t="s">
        <v>61</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t="s">
        <v>48</v>
      </c>
      <c r="AK56" s="20"/>
      <c r="AL56" s="20"/>
      <c r="AM56" s="20"/>
      <c r="AN56" s="20"/>
      <c r="AO56" s="20"/>
      <c r="AP56" s="20"/>
      <c r="AQ56" s="20"/>
      <c r="AR56" s="20"/>
      <c r="AS56" s="20"/>
      <c r="AT56" s="20"/>
      <c r="AU56" s="20"/>
      <c r="AV56" s="20"/>
      <c r="AW56" s="20"/>
      <c r="AX56" s="20"/>
      <c r="AY56" s="21"/>
      <c r="AZ56" s="19"/>
      <c r="BA56" s="20"/>
      <c r="BB56" s="20"/>
      <c r="BC56" s="20"/>
      <c r="BD56" s="20"/>
      <c r="BE56" s="20"/>
      <c r="BF56" s="20"/>
      <c r="BG56" s="20"/>
      <c r="BH56" s="20"/>
      <c r="BI56" s="20"/>
      <c r="BJ56" s="20"/>
      <c r="BK56" s="20"/>
      <c r="BL56" s="20"/>
      <c r="BM56" s="20"/>
      <c r="BN56" s="20"/>
      <c r="BO56" s="20"/>
      <c r="BP56" s="20"/>
      <c r="BQ56" s="20"/>
      <c r="BR56" s="20"/>
      <c r="BS56" s="21"/>
      <c r="BT56" s="19"/>
      <c r="BU56" s="20"/>
      <c r="BV56" s="20"/>
      <c r="BW56" s="20"/>
      <c r="BX56" s="20"/>
      <c r="BY56" s="20"/>
      <c r="BZ56" s="20"/>
      <c r="CA56" s="20"/>
      <c r="CB56" s="20"/>
      <c r="CC56" s="20"/>
      <c r="CD56" s="20"/>
      <c r="CE56" s="20"/>
      <c r="CF56" s="20"/>
      <c r="CG56" s="20"/>
      <c r="CH56" s="20"/>
      <c r="CI56" s="20"/>
      <c r="CJ56" s="21"/>
      <c r="CK56" s="19"/>
      <c r="CL56" s="20"/>
      <c r="CM56" s="20"/>
      <c r="CN56" s="20"/>
      <c r="CO56" s="20"/>
      <c r="CP56" s="20"/>
      <c r="CQ56" s="20"/>
      <c r="CR56" s="20"/>
      <c r="CS56" s="20"/>
      <c r="CT56" s="20"/>
      <c r="CU56" s="20"/>
      <c r="CV56" s="20"/>
      <c r="CW56" s="20"/>
      <c r="CX56" s="20"/>
      <c r="CY56" s="20"/>
      <c r="CZ56" s="20"/>
      <c r="DA56" s="20"/>
    </row>
    <row r="57" spans="1:124" s="3" customFormat="1" ht="54" customHeight="1" x14ac:dyDescent="0.2">
      <c r="A57" s="17" t="s">
        <v>62</v>
      </c>
      <c r="B57" s="17"/>
      <c r="C57" s="17"/>
      <c r="D57" s="17"/>
      <c r="E57" s="17"/>
      <c r="F57" s="17"/>
      <c r="G57" s="17"/>
      <c r="H57" s="18" t="s">
        <v>63</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t="s">
        <v>30</v>
      </c>
      <c r="AK57" s="20"/>
      <c r="AL57" s="20"/>
      <c r="AM57" s="20"/>
      <c r="AN57" s="20"/>
      <c r="AO57" s="20"/>
      <c r="AP57" s="20"/>
      <c r="AQ57" s="20"/>
      <c r="AR57" s="20"/>
      <c r="AS57" s="20"/>
      <c r="AT57" s="20"/>
      <c r="AU57" s="20"/>
      <c r="AV57" s="20"/>
      <c r="AW57" s="20"/>
      <c r="AX57" s="20"/>
      <c r="AY57" s="21"/>
      <c r="AZ57" s="23">
        <f>AZ58+AZ63</f>
        <v>1235789.589181097</v>
      </c>
      <c r="BA57" s="24"/>
      <c r="BB57" s="24"/>
      <c r="BC57" s="24"/>
      <c r="BD57" s="24"/>
      <c r="BE57" s="24"/>
      <c r="BF57" s="24"/>
      <c r="BG57" s="24"/>
      <c r="BH57" s="24"/>
      <c r="BI57" s="24"/>
      <c r="BJ57" s="24"/>
      <c r="BK57" s="24"/>
      <c r="BL57" s="24"/>
      <c r="BM57" s="24"/>
      <c r="BN57" s="24"/>
      <c r="BO57" s="24"/>
      <c r="BP57" s="24"/>
      <c r="BQ57" s="24"/>
      <c r="BR57" s="24"/>
      <c r="BS57" s="25"/>
      <c r="BT57" s="23">
        <f>BT58+BT63+BT64</f>
        <v>1184110.3398289676</v>
      </c>
      <c r="BU57" s="24"/>
      <c r="BV57" s="24"/>
      <c r="BW57" s="24"/>
      <c r="BX57" s="24"/>
      <c r="BY57" s="24"/>
      <c r="BZ57" s="24"/>
      <c r="CA57" s="24"/>
      <c r="CB57" s="24"/>
      <c r="CC57" s="24"/>
      <c r="CD57" s="24"/>
      <c r="CE57" s="24"/>
      <c r="CF57" s="24"/>
      <c r="CG57" s="24"/>
      <c r="CH57" s="24"/>
      <c r="CI57" s="24"/>
      <c r="CJ57" s="24"/>
      <c r="CK57" s="23">
        <f>CK58+CK63+CK64</f>
        <v>1052242.4721487551</v>
      </c>
      <c r="CL57" s="24"/>
      <c r="CM57" s="24"/>
      <c r="CN57" s="24"/>
      <c r="CO57" s="24"/>
      <c r="CP57" s="24"/>
      <c r="CQ57" s="24"/>
      <c r="CR57" s="24"/>
      <c r="CS57" s="24"/>
      <c r="CT57" s="24"/>
      <c r="CU57" s="24"/>
      <c r="CV57" s="24"/>
      <c r="CW57" s="24"/>
      <c r="CX57" s="24"/>
      <c r="CY57" s="24"/>
      <c r="CZ57" s="24"/>
      <c r="DA57" s="24"/>
      <c r="DR57" s="15">
        <f>[8]Смета!$M$73-AZ57</f>
        <v>0</v>
      </c>
      <c r="DS57" s="15">
        <f>[8]Смета!$N$73-BT57</f>
        <v>0</v>
      </c>
      <c r="DT57" s="15">
        <f>[8]Смета!$P$73-CK57</f>
        <v>0</v>
      </c>
    </row>
    <row r="58" spans="1:124" s="3" customFormat="1" ht="75.75" customHeight="1" x14ac:dyDescent="0.2">
      <c r="A58" s="17" t="s">
        <v>64</v>
      </c>
      <c r="B58" s="17"/>
      <c r="C58" s="17"/>
      <c r="D58" s="17"/>
      <c r="E58" s="17"/>
      <c r="F58" s="17"/>
      <c r="G58" s="17"/>
      <c r="H58" s="18" t="s">
        <v>271</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t="s">
        <v>30</v>
      </c>
      <c r="AK58" s="20"/>
      <c r="AL58" s="20"/>
      <c r="AM58" s="20"/>
      <c r="AN58" s="20"/>
      <c r="AO58" s="20"/>
      <c r="AP58" s="20"/>
      <c r="AQ58" s="20"/>
      <c r="AR58" s="20"/>
      <c r="AS58" s="20"/>
      <c r="AT58" s="20"/>
      <c r="AU58" s="20"/>
      <c r="AV58" s="20"/>
      <c r="AW58" s="20"/>
      <c r="AX58" s="20"/>
      <c r="AY58" s="21"/>
      <c r="AZ58" s="23">
        <f>[8]Смета!$M$49</f>
        <v>600845.398224212</v>
      </c>
      <c r="BA58" s="24">
        <f>[9]Смета!$K$49</f>
        <v>602582.2713724114</v>
      </c>
      <c r="BB58" s="24">
        <f>[9]Смета!$K$49</f>
        <v>602582.2713724114</v>
      </c>
      <c r="BC58" s="24">
        <f>[9]Смета!$K$49</f>
        <v>602582.2713724114</v>
      </c>
      <c r="BD58" s="24">
        <f>[9]Смета!$K$49</f>
        <v>602582.2713724114</v>
      </c>
      <c r="BE58" s="24">
        <f>[9]Смета!$K$49</f>
        <v>602582.2713724114</v>
      </c>
      <c r="BF58" s="24">
        <f>[9]Смета!$K$49</f>
        <v>602582.2713724114</v>
      </c>
      <c r="BG58" s="24">
        <f>[9]Смета!$K$49</f>
        <v>602582.2713724114</v>
      </c>
      <c r="BH58" s="24">
        <f>[9]Смета!$K$49</f>
        <v>602582.2713724114</v>
      </c>
      <c r="BI58" s="24">
        <f>[9]Смета!$K$49</f>
        <v>602582.2713724114</v>
      </c>
      <c r="BJ58" s="24">
        <f>[9]Смета!$K$49</f>
        <v>602582.2713724114</v>
      </c>
      <c r="BK58" s="24">
        <f>[9]Смета!$K$49</f>
        <v>602582.2713724114</v>
      </c>
      <c r="BL58" s="24">
        <f>[9]Смета!$K$49</f>
        <v>602582.2713724114</v>
      </c>
      <c r="BM58" s="24">
        <f>[9]Смета!$K$49</f>
        <v>602582.2713724114</v>
      </c>
      <c r="BN58" s="24">
        <f>[9]Смета!$K$49</f>
        <v>602582.2713724114</v>
      </c>
      <c r="BO58" s="24">
        <f>[9]Смета!$K$49</f>
        <v>602582.2713724114</v>
      </c>
      <c r="BP58" s="24">
        <f>[9]Смета!$K$49</f>
        <v>602582.2713724114</v>
      </c>
      <c r="BQ58" s="24">
        <f>[9]Смета!$K$49</f>
        <v>602582.2713724114</v>
      </c>
      <c r="BR58" s="24">
        <f>[9]Смета!$K$49</f>
        <v>602582.2713724114</v>
      </c>
      <c r="BS58" s="25">
        <f>[9]Смета!$K$49</f>
        <v>602582.2713724114</v>
      </c>
      <c r="BT58" s="23">
        <f>[8]Смета!$N$49</f>
        <v>598696.55697141052</v>
      </c>
      <c r="BU58" s="24">
        <f>[9]Смета!$L$49</f>
        <v>525919.99741784902</v>
      </c>
      <c r="BV58" s="24">
        <f>[9]Смета!$L$49</f>
        <v>525919.99741784902</v>
      </c>
      <c r="BW58" s="24">
        <f>[9]Смета!$L$49</f>
        <v>525919.99741784902</v>
      </c>
      <c r="BX58" s="24">
        <f>[9]Смета!$L$49</f>
        <v>525919.99741784902</v>
      </c>
      <c r="BY58" s="24">
        <f>[9]Смета!$L$49</f>
        <v>525919.99741784902</v>
      </c>
      <c r="BZ58" s="24">
        <f>[9]Смета!$L$49</f>
        <v>525919.99741784902</v>
      </c>
      <c r="CA58" s="24">
        <f>[9]Смета!$L$49</f>
        <v>525919.99741784902</v>
      </c>
      <c r="CB58" s="24">
        <f>[9]Смета!$L$49</f>
        <v>525919.99741784902</v>
      </c>
      <c r="CC58" s="24">
        <f>[9]Смета!$L$49</f>
        <v>525919.99741784902</v>
      </c>
      <c r="CD58" s="24">
        <f>[9]Смета!$L$49</f>
        <v>525919.99741784902</v>
      </c>
      <c r="CE58" s="24">
        <f>[9]Смета!$L$49</f>
        <v>525919.99741784902</v>
      </c>
      <c r="CF58" s="24">
        <f>[9]Смета!$L$49</f>
        <v>525919.99741784902</v>
      </c>
      <c r="CG58" s="24">
        <f>[9]Смета!$L$49</f>
        <v>525919.99741784902</v>
      </c>
      <c r="CH58" s="24">
        <f>[9]Смета!$L$49</f>
        <v>525919.99741784902</v>
      </c>
      <c r="CI58" s="24">
        <f>[9]Смета!$L$49</f>
        <v>525919.99741784902</v>
      </c>
      <c r="CJ58" s="25">
        <f>[9]Смета!$L$49</f>
        <v>525919.99741784902</v>
      </c>
      <c r="CK58" s="23">
        <f>[8]Смета!$P$49</f>
        <v>614781.67616048025</v>
      </c>
      <c r="CL58" s="24">
        <f>[9]Смета!$M$49</f>
        <v>712980.52028057573</v>
      </c>
      <c r="CM58" s="24">
        <f>[9]Смета!$M$49</f>
        <v>712980.52028057573</v>
      </c>
      <c r="CN58" s="24">
        <f>[9]Смета!$M$49</f>
        <v>712980.52028057573</v>
      </c>
      <c r="CO58" s="24">
        <f>[9]Смета!$M$49</f>
        <v>712980.52028057573</v>
      </c>
      <c r="CP58" s="24">
        <f>[9]Смета!$M$49</f>
        <v>712980.52028057573</v>
      </c>
      <c r="CQ58" s="24">
        <f>[9]Смета!$M$49</f>
        <v>712980.52028057573</v>
      </c>
      <c r="CR58" s="24">
        <f>[9]Смета!$M$49</f>
        <v>712980.52028057573</v>
      </c>
      <c r="CS58" s="24">
        <f>[9]Смета!$M$49</f>
        <v>712980.52028057573</v>
      </c>
      <c r="CT58" s="24">
        <f>[9]Смета!$M$49</f>
        <v>712980.52028057573</v>
      </c>
      <c r="CU58" s="24">
        <f>[9]Смета!$M$49</f>
        <v>712980.52028057573</v>
      </c>
      <c r="CV58" s="24">
        <f>[9]Смета!$M$49</f>
        <v>712980.52028057573</v>
      </c>
      <c r="CW58" s="24">
        <f>[9]Смета!$M$49</f>
        <v>712980.52028057573</v>
      </c>
      <c r="CX58" s="24">
        <f>[9]Смета!$M$49</f>
        <v>712980.52028057573</v>
      </c>
      <c r="CY58" s="24">
        <f>[9]Смета!$M$49</f>
        <v>712980.52028057573</v>
      </c>
      <c r="CZ58" s="24">
        <f>[9]Смета!$M$49</f>
        <v>712980.52028057573</v>
      </c>
      <c r="DA58" s="24">
        <f>[9]Смета!$M$49</f>
        <v>712980.52028057573</v>
      </c>
    </row>
    <row r="59" spans="1:124" s="3" customFormat="1" ht="15" customHeight="1" x14ac:dyDescent="0.2">
      <c r="A59" s="17"/>
      <c r="B59" s="17"/>
      <c r="C59" s="17"/>
      <c r="D59" s="17"/>
      <c r="E59" s="17"/>
      <c r="F59" s="17"/>
      <c r="G59" s="17"/>
      <c r="H59" s="18" t="s">
        <v>65</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c r="AK59" s="20"/>
      <c r="AL59" s="20"/>
      <c r="AM59" s="20"/>
      <c r="AN59" s="20"/>
      <c r="AO59" s="20"/>
      <c r="AP59" s="20"/>
      <c r="AQ59" s="20"/>
      <c r="AR59" s="20"/>
      <c r="AS59" s="20"/>
      <c r="AT59" s="20"/>
      <c r="AU59" s="20"/>
      <c r="AV59" s="20"/>
      <c r="AW59" s="20"/>
      <c r="AX59" s="20"/>
      <c r="AY59" s="21"/>
      <c r="AZ59" s="23"/>
      <c r="BA59" s="24"/>
      <c r="BB59" s="24"/>
      <c r="BC59" s="24"/>
      <c r="BD59" s="24"/>
      <c r="BE59" s="24"/>
      <c r="BF59" s="24"/>
      <c r="BG59" s="24"/>
      <c r="BH59" s="24"/>
      <c r="BI59" s="24"/>
      <c r="BJ59" s="24"/>
      <c r="BK59" s="24"/>
      <c r="BL59" s="24"/>
      <c r="BM59" s="24"/>
      <c r="BN59" s="24"/>
      <c r="BO59" s="24"/>
      <c r="BP59" s="24"/>
      <c r="BQ59" s="24"/>
      <c r="BR59" s="24"/>
      <c r="BS59" s="25"/>
      <c r="BT59" s="23"/>
      <c r="BU59" s="24"/>
      <c r="BV59" s="24"/>
      <c r="BW59" s="24"/>
      <c r="BX59" s="24"/>
      <c r="BY59" s="24"/>
      <c r="BZ59" s="24"/>
      <c r="CA59" s="24"/>
      <c r="CB59" s="24"/>
      <c r="CC59" s="24"/>
      <c r="CD59" s="24"/>
      <c r="CE59" s="24"/>
      <c r="CF59" s="24"/>
      <c r="CG59" s="24"/>
      <c r="CH59" s="24"/>
      <c r="CI59" s="24"/>
      <c r="CJ59" s="25"/>
      <c r="CK59" s="23"/>
      <c r="CL59" s="24"/>
      <c r="CM59" s="24"/>
      <c r="CN59" s="24"/>
      <c r="CO59" s="24"/>
      <c r="CP59" s="24"/>
      <c r="CQ59" s="24"/>
      <c r="CR59" s="24"/>
      <c r="CS59" s="24"/>
      <c r="CT59" s="24"/>
      <c r="CU59" s="24"/>
      <c r="CV59" s="24"/>
      <c r="CW59" s="24"/>
      <c r="CX59" s="24"/>
      <c r="CY59" s="24"/>
      <c r="CZ59" s="24"/>
      <c r="DA59" s="24"/>
    </row>
    <row r="60" spans="1:124" s="3" customFormat="1" ht="15" customHeight="1" x14ac:dyDescent="0.2">
      <c r="A60" s="17"/>
      <c r="B60" s="17"/>
      <c r="C60" s="17"/>
      <c r="D60" s="17"/>
      <c r="E60" s="17"/>
      <c r="F60" s="17"/>
      <c r="G60" s="17"/>
      <c r="H60" s="18" t="s">
        <v>66</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t="s">
        <v>30</v>
      </c>
      <c r="AK60" s="20"/>
      <c r="AL60" s="20"/>
      <c r="AM60" s="20"/>
      <c r="AN60" s="20"/>
      <c r="AO60" s="20"/>
      <c r="AP60" s="20"/>
      <c r="AQ60" s="20"/>
      <c r="AR60" s="20"/>
      <c r="AS60" s="20"/>
      <c r="AT60" s="20"/>
      <c r="AU60" s="20"/>
      <c r="AV60" s="20"/>
      <c r="AW60" s="20"/>
      <c r="AX60" s="20"/>
      <c r="AY60" s="21"/>
      <c r="AZ60" s="23">
        <f>[8]Смета!$M$31</f>
        <v>352869.02899000002</v>
      </c>
      <c r="BA60" s="24">
        <f>[9]Смета!$K$49</f>
        <v>602582.2713724114</v>
      </c>
      <c r="BB60" s="24">
        <f>[9]Смета!$K$49</f>
        <v>602582.2713724114</v>
      </c>
      <c r="BC60" s="24">
        <f>[9]Смета!$K$49</f>
        <v>602582.2713724114</v>
      </c>
      <c r="BD60" s="24">
        <f>[9]Смета!$K$49</f>
        <v>602582.2713724114</v>
      </c>
      <c r="BE60" s="24">
        <f>[9]Смета!$K$49</f>
        <v>602582.2713724114</v>
      </c>
      <c r="BF60" s="24">
        <f>[9]Смета!$K$49</f>
        <v>602582.2713724114</v>
      </c>
      <c r="BG60" s="24">
        <f>[9]Смета!$K$49</f>
        <v>602582.2713724114</v>
      </c>
      <c r="BH60" s="24">
        <f>[9]Смета!$K$49</f>
        <v>602582.2713724114</v>
      </c>
      <c r="BI60" s="24">
        <f>[9]Смета!$K$49</f>
        <v>602582.2713724114</v>
      </c>
      <c r="BJ60" s="24">
        <f>[9]Смета!$K$49</f>
        <v>602582.2713724114</v>
      </c>
      <c r="BK60" s="24">
        <f>[9]Смета!$K$49</f>
        <v>602582.2713724114</v>
      </c>
      <c r="BL60" s="24">
        <f>[9]Смета!$K$49</f>
        <v>602582.2713724114</v>
      </c>
      <c r="BM60" s="24">
        <f>[9]Смета!$K$49</f>
        <v>602582.2713724114</v>
      </c>
      <c r="BN60" s="24">
        <f>[9]Смета!$K$49</f>
        <v>602582.2713724114</v>
      </c>
      <c r="BO60" s="24">
        <f>[9]Смета!$K$49</f>
        <v>602582.2713724114</v>
      </c>
      <c r="BP60" s="24">
        <f>[9]Смета!$K$49</f>
        <v>602582.2713724114</v>
      </c>
      <c r="BQ60" s="24">
        <f>[9]Смета!$K$49</f>
        <v>602582.2713724114</v>
      </c>
      <c r="BR60" s="24">
        <f>[9]Смета!$K$49</f>
        <v>602582.2713724114</v>
      </c>
      <c r="BS60" s="25">
        <f>[9]Смета!$K$49</f>
        <v>602582.2713724114</v>
      </c>
      <c r="BT60" s="23">
        <f>[8]Смета!$N$31</f>
        <v>353645.62404607079</v>
      </c>
      <c r="BU60" s="24">
        <f>[9]Смета!$L$49</f>
        <v>525919.99741784902</v>
      </c>
      <c r="BV60" s="24">
        <f>[9]Смета!$L$49</f>
        <v>525919.99741784902</v>
      </c>
      <c r="BW60" s="24">
        <f>[9]Смета!$L$49</f>
        <v>525919.99741784902</v>
      </c>
      <c r="BX60" s="24">
        <f>[9]Смета!$L$49</f>
        <v>525919.99741784902</v>
      </c>
      <c r="BY60" s="24">
        <f>[9]Смета!$L$49</f>
        <v>525919.99741784902</v>
      </c>
      <c r="BZ60" s="24">
        <f>[9]Смета!$L$49</f>
        <v>525919.99741784902</v>
      </c>
      <c r="CA60" s="24">
        <f>[9]Смета!$L$49</f>
        <v>525919.99741784902</v>
      </c>
      <c r="CB60" s="24">
        <f>[9]Смета!$L$49</f>
        <v>525919.99741784902</v>
      </c>
      <c r="CC60" s="24">
        <f>[9]Смета!$L$49</f>
        <v>525919.99741784902</v>
      </c>
      <c r="CD60" s="24">
        <f>[9]Смета!$L$49</f>
        <v>525919.99741784902</v>
      </c>
      <c r="CE60" s="24">
        <f>[9]Смета!$L$49</f>
        <v>525919.99741784902</v>
      </c>
      <c r="CF60" s="24">
        <f>[9]Смета!$L$49</f>
        <v>525919.99741784902</v>
      </c>
      <c r="CG60" s="24">
        <f>[9]Смета!$L$49</f>
        <v>525919.99741784902</v>
      </c>
      <c r="CH60" s="24">
        <f>[9]Смета!$L$49</f>
        <v>525919.99741784902</v>
      </c>
      <c r="CI60" s="24">
        <f>[9]Смета!$L$49</f>
        <v>525919.99741784902</v>
      </c>
      <c r="CJ60" s="25">
        <f>[9]Смета!$L$49</f>
        <v>525919.99741784902</v>
      </c>
      <c r="CK60" s="23">
        <f>[8]Смета!$P$31</f>
        <v>363146.98487274686</v>
      </c>
      <c r="CL60" s="24">
        <f>[9]Смета!$M$49</f>
        <v>712980.52028057573</v>
      </c>
      <c r="CM60" s="24">
        <f>[9]Смета!$M$49</f>
        <v>712980.52028057573</v>
      </c>
      <c r="CN60" s="24">
        <f>[9]Смета!$M$49</f>
        <v>712980.52028057573</v>
      </c>
      <c r="CO60" s="24">
        <f>[9]Смета!$M$49</f>
        <v>712980.52028057573</v>
      </c>
      <c r="CP60" s="24">
        <f>[9]Смета!$M$49</f>
        <v>712980.52028057573</v>
      </c>
      <c r="CQ60" s="24">
        <f>[9]Смета!$M$49</f>
        <v>712980.52028057573</v>
      </c>
      <c r="CR60" s="24">
        <f>[9]Смета!$M$49</f>
        <v>712980.52028057573</v>
      </c>
      <c r="CS60" s="24">
        <f>[9]Смета!$M$49</f>
        <v>712980.52028057573</v>
      </c>
      <c r="CT60" s="24">
        <f>[9]Смета!$M$49</f>
        <v>712980.52028057573</v>
      </c>
      <c r="CU60" s="24">
        <f>[9]Смета!$M$49</f>
        <v>712980.52028057573</v>
      </c>
      <c r="CV60" s="24">
        <f>[9]Смета!$M$49</f>
        <v>712980.52028057573</v>
      </c>
      <c r="CW60" s="24">
        <f>[9]Смета!$M$49</f>
        <v>712980.52028057573</v>
      </c>
      <c r="CX60" s="24">
        <f>[9]Смета!$M$49</f>
        <v>712980.52028057573</v>
      </c>
      <c r="CY60" s="24">
        <f>[9]Смета!$M$49</f>
        <v>712980.52028057573</v>
      </c>
      <c r="CZ60" s="24">
        <f>[9]Смета!$M$49</f>
        <v>712980.52028057573</v>
      </c>
      <c r="DA60" s="24">
        <f>[9]Смета!$M$49</f>
        <v>712980.52028057573</v>
      </c>
    </row>
    <row r="61" spans="1:124" s="3" customFormat="1" ht="15" customHeight="1" x14ac:dyDescent="0.2">
      <c r="A61" s="17"/>
      <c r="B61" s="17"/>
      <c r="C61" s="17"/>
      <c r="D61" s="17"/>
      <c r="E61" s="17"/>
      <c r="F61" s="17"/>
      <c r="G61" s="17"/>
      <c r="H61" s="18" t="s">
        <v>67</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9"/>
      <c r="AK61" s="20"/>
      <c r="AL61" s="20"/>
      <c r="AM61" s="20"/>
      <c r="AN61" s="20"/>
      <c r="AO61" s="20"/>
      <c r="AP61" s="20"/>
      <c r="AQ61" s="20"/>
      <c r="AR61" s="20"/>
      <c r="AS61" s="20"/>
      <c r="AT61" s="20"/>
      <c r="AU61" s="20"/>
      <c r="AV61" s="20"/>
      <c r="AW61" s="20"/>
      <c r="AX61" s="20"/>
      <c r="AY61" s="21"/>
      <c r="AZ61" s="23"/>
      <c r="BA61" s="24"/>
      <c r="BB61" s="24"/>
      <c r="BC61" s="24"/>
      <c r="BD61" s="24"/>
      <c r="BE61" s="24"/>
      <c r="BF61" s="24"/>
      <c r="BG61" s="24"/>
      <c r="BH61" s="24"/>
      <c r="BI61" s="24"/>
      <c r="BJ61" s="24"/>
      <c r="BK61" s="24"/>
      <c r="BL61" s="24"/>
      <c r="BM61" s="24"/>
      <c r="BN61" s="24"/>
      <c r="BO61" s="24"/>
      <c r="BP61" s="24"/>
      <c r="BQ61" s="24"/>
      <c r="BR61" s="24"/>
      <c r="BS61" s="25"/>
      <c r="BT61" s="23"/>
      <c r="BU61" s="24"/>
      <c r="BV61" s="24"/>
      <c r="BW61" s="24"/>
      <c r="BX61" s="24"/>
      <c r="BY61" s="24"/>
      <c r="BZ61" s="24"/>
      <c r="CA61" s="24"/>
      <c r="CB61" s="24"/>
      <c r="CC61" s="24"/>
      <c r="CD61" s="24"/>
      <c r="CE61" s="24"/>
      <c r="CF61" s="24"/>
      <c r="CG61" s="24"/>
      <c r="CH61" s="24"/>
      <c r="CI61" s="24"/>
      <c r="CJ61" s="25"/>
      <c r="CK61" s="23"/>
      <c r="CL61" s="24"/>
      <c r="CM61" s="24"/>
      <c r="CN61" s="24"/>
      <c r="CO61" s="24"/>
      <c r="CP61" s="24"/>
      <c r="CQ61" s="24"/>
      <c r="CR61" s="24"/>
      <c r="CS61" s="24"/>
      <c r="CT61" s="24"/>
      <c r="CU61" s="24"/>
      <c r="CV61" s="24"/>
      <c r="CW61" s="24"/>
      <c r="CX61" s="24"/>
      <c r="CY61" s="24"/>
      <c r="CZ61" s="24"/>
      <c r="DA61" s="24"/>
    </row>
    <row r="62" spans="1:124" s="3" customFormat="1" ht="15" customHeight="1" x14ac:dyDescent="0.2">
      <c r="A62" s="17"/>
      <c r="B62" s="17"/>
      <c r="C62" s="17"/>
      <c r="D62" s="17"/>
      <c r="E62" s="17"/>
      <c r="F62" s="17"/>
      <c r="G62" s="17"/>
      <c r="H62" s="18" t="s">
        <v>68</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t="s">
        <v>30</v>
      </c>
      <c r="AK62" s="20"/>
      <c r="AL62" s="20"/>
      <c r="AM62" s="20"/>
      <c r="AN62" s="20"/>
      <c r="AO62" s="20"/>
      <c r="AP62" s="20"/>
      <c r="AQ62" s="20"/>
      <c r="AR62" s="20"/>
      <c r="AS62" s="20"/>
      <c r="AT62" s="20"/>
      <c r="AU62" s="20"/>
      <c r="AV62" s="20"/>
      <c r="AW62" s="20"/>
      <c r="AX62" s="20"/>
      <c r="AY62" s="21"/>
      <c r="AZ62" s="23">
        <f>[8]Смета!$M$25</f>
        <v>54002.573340000003</v>
      </c>
      <c r="BA62" s="24">
        <f>[9]Смета!$K$49</f>
        <v>602582.2713724114</v>
      </c>
      <c r="BB62" s="24">
        <f>[9]Смета!$K$49</f>
        <v>602582.2713724114</v>
      </c>
      <c r="BC62" s="24">
        <f>[9]Смета!$K$49</f>
        <v>602582.2713724114</v>
      </c>
      <c r="BD62" s="24">
        <f>[9]Смета!$K$49</f>
        <v>602582.2713724114</v>
      </c>
      <c r="BE62" s="24">
        <f>[9]Смета!$K$49</f>
        <v>602582.2713724114</v>
      </c>
      <c r="BF62" s="24">
        <f>[9]Смета!$K$49</f>
        <v>602582.2713724114</v>
      </c>
      <c r="BG62" s="24">
        <f>[9]Смета!$K$49</f>
        <v>602582.2713724114</v>
      </c>
      <c r="BH62" s="24">
        <f>[9]Смета!$K$49</f>
        <v>602582.2713724114</v>
      </c>
      <c r="BI62" s="24">
        <f>[9]Смета!$K$49</f>
        <v>602582.2713724114</v>
      </c>
      <c r="BJ62" s="24">
        <f>[9]Смета!$K$49</f>
        <v>602582.2713724114</v>
      </c>
      <c r="BK62" s="24">
        <f>[9]Смета!$K$49</f>
        <v>602582.2713724114</v>
      </c>
      <c r="BL62" s="24">
        <f>[9]Смета!$K$49</f>
        <v>602582.2713724114</v>
      </c>
      <c r="BM62" s="24">
        <f>[9]Смета!$K$49</f>
        <v>602582.2713724114</v>
      </c>
      <c r="BN62" s="24">
        <f>[9]Смета!$K$49</f>
        <v>602582.2713724114</v>
      </c>
      <c r="BO62" s="24">
        <f>[9]Смета!$K$49</f>
        <v>602582.2713724114</v>
      </c>
      <c r="BP62" s="24">
        <f>[9]Смета!$K$49</f>
        <v>602582.2713724114</v>
      </c>
      <c r="BQ62" s="24">
        <f>[9]Смета!$K$49</f>
        <v>602582.2713724114</v>
      </c>
      <c r="BR62" s="24">
        <f>[9]Смета!$K$49</f>
        <v>602582.2713724114</v>
      </c>
      <c r="BS62" s="25">
        <f>[9]Смета!$K$49</f>
        <v>602582.2713724114</v>
      </c>
      <c r="BT62" s="23">
        <f>[8]Смета!$N$25</f>
        <v>62629.321487353067</v>
      </c>
      <c r="BU62" s="24">
        <f>[9]Смета!$L$49</f>
        <v>525919.99741784902</v>
      </c>
      <c r="BV62" s="24">
        <f>[9]Смета!$L$49</f>
        <v>525919.99741784902</v>
      </c>
      <c r="BW62" s="24">
        <f>[9]Смета!$L$49</f>
        <v>525919.99741784902</v>
      </c>
      <c r="BX62" s="24">
        <f>[9]Смета!$L$49</f>
        <v>525919.99741784902</v>
      </c>
      <c r="BY62" s="24">
        <f>[9]Смета!$L$49</f>
        <v>525919.99741784902</v>
      </c>
      <c r="BZ62" s="24">
        <f>[9]Смета!$L$49</f>
        <v>525919.99741784902</v>
      </c>
      <c r="CA62" s="24">
        <f>[9]Смета!$L$49</f>
        <v>525919.99741784902</v>
      </c>
      <c r="CB62" s="24">
        <f>[9]Смета!$L$49</f>
        <v>525919.99741784902</v>
      </c>
      <c r="CC62" s="24">
        <f>[9]Смета!$L$49</f>
        <v>525919.99741784902</v>
      </c>
      <c r="CD62" s="24">
        <f>[9]Смета!$L$49</f>
        <v>525919.99741784902</v>
      </c>
      <c r="CE62" s="24">
        <f>[9]Смета!$L$49</f>
        <v>525919.99741784902</v>
      </c>
      <c r="CF62" s="24">
        <f>[9]Смета!$L$49</f>
        <v>525919.99741784902</v>
      </c>
      <c r="CG62" s="24">
        <f>[9]Смета!$L$49</f>
        <v>525919.99741784902</v>
      </c>
      <c r="CH62" s="24">
        <f>[9]Смета!$L$49</f>
        <v>525919.99741784902</v>
      </c>
      <c r="CI62" s="24">
        <f>[9]Смета!$L$49</f>
        <v>525919.99741784902</v>
      </c>
      <c r="CJ62" s="25">
        <f>[9]Смета!$L$49</f>
        <v>525919.99741784902</v>
      </c>
      <c r="CK62" s="23">
        <f>[8]Смета!$P$25</f>
        <v>64311.977064914281</v>
      </c>
      <c r="CL62" s="24">
        <f>[9]Смета!$M$49</f>
        <v>712980.52028057573</v>
      </c>
      <c r="CM62" s="24">
        <f>[9]Смета!$M$49</f>
        <v>712980.52028057573</v>
      </c>
      <c r="CN62" s="24">
        <f>[9]Смета!$M$49</f>
        <v>712980.52028057573</v>
      </c>
      <c r="CO62" s="24">
        <f>[9]Смета!$M$49</f>
        <v>712980.52028057573</v>
      </c>
      <c r="CP62" s="24">
        <f>[9]Смета!$M$49</f>
        <v>712980.52028057573</v>
      </c>
      <c r="CQ62" s="24">
        <f>[9]Смета!$M$49</f>
        <v>712980.52028057573</v>
      </c>
      <c r="CR62" s="24">
        <f>[9]Смета!$M$49</f>
        <v>712980.52028057573</v>
      </c>
      <c r="CS62" s="24">
        <f>[9]Смета!$M$49</f>
        <v>712980.52028057573</v>
      </c>
      <c r="CT62" s="24">
        <f>[9]Смета!$M$49</f>
        <v>712980.52028057573</v>
      </c>
      <c r="CU62" s="24">
        <f>[9]Смета!$M$49</f>
        <v>712980.52028057573</v>
      </c>
      <c r="CV62" s="24">
        <f>[9]Смета!$M$49</f>
        <v>712980.52028057573</v>
      </c>
      <c r="CW62" s="24">
        <f>[9]Смета!$M$49</f>
        <v>712980.52028057573</v>
      </c>
      <c r="CX62" s="24">
        <f>[9]Смета!$M$49</f>
        <v>712980.52028057573</v>
      </c>
      <c r="CY62" s="24">
        <f>[9]Смета!$M$49</f>
        <v>712980.52028057573</v>
      </c>
      <c r="CZ62" s="24">
        <f>[9]Смета!$M$49</f>
        <v>712980.52028057573</v>
      </c>
      <c r="DA62" s="24">
        <f>[9]Смета!$M$49</f>
        <v>712980.52028057573</v>
      </c>
    </row>
    <row r="63" spans="1:124" s="3" customFormat="1" ht="69.75" customHeight="1" x14ac:dyDescent="0.2">
      <c r="A63" s="17" t="s">
        <v>69</v>
      </c>
      <c r="B63" s="17"/>
      <c r="C63" s="17"/>
      <c r="D63" s="17"/>
      <c r="E63" s="17"/>
      <c r="F63" s="17"/>
      <c r="G63" s="17"/>
      <c r="H63" s="18" t="s">
        <v>273</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t="s">
        <v>30</v>
      </c>
      <c r="AK63" s="20"/>
      <c r="AL63" s="20"/>
      <c r="AM63" s="20"/>
      <c r="AN63" s="20"/>
      <c r="AO63" s="20"/>
      <c r="AP63" s="20"/>
      <c r="AQ63" s="20"/>
      <c r="AR63" s="20"/>
      <c r="AS63" s="20"/>
      <c r="AT63" s="20"/>
      <c r="AU63" s="20"/>
      <c r="AV63" s="20"/>
      <c r="AW63" s="20"/>
      <c r="AX63" s="20"/>
      <c r="AY63" s="21"/>
      <c r="AZ63" s="23">
        <f>[8]Смета!$M$70</f>
        <v>634944.190956885</v>
      </c>
      <c r="BA63" s="24">
        <f>[9]Смета!$K$49</f>
        <v>602582.2713724114</v>
      </c>
      <c r="BB63" s="24">
        <f>[9]Смета!$K$49</f>
        <v>602582.2713724114</v>
      </c>
      <c r="BC63" s="24">
        <f>[9]Смета!$K$49</f>
        <v>602582.2713724114</v>
      </c>
      <c r="BD63" s="24">
        <f>[9]Смета!$K$49</f>
        <v>602582.2713724114</v>
      </c>
      <c r="BE63" s="24">
        <f>[9]Смета!$K$49</f>
        <v>602582.2713724114</v>
      </c>
      <c r="BF63" s="24">
        <f>[9]Смета!$K$49</f>
        <v>602582.2713724114</v>
      </c>
      <c r="BG63" s="24">
        <f>[9]Смета!$K$49</f>
        <v>602582.2713724114</v>
      </c>
      <c r="BH63" s="24">
        <f>[9]Смета!$K$49</f>
        <v>602582.2713724114</v>
      </c>
      <c r="BI63" s="24">
        <f>[9]Смета!$K$49</f>
        <v>602582.2713724114</v>
      </c>
      <c r="BJ63" s="24">
        <f>[9]Смета!$K$49</f>
        <v>602582.2713724114</v>
      </c>
      <c r="BK63" s="24">
        <f>[9]Смета!$K$49</f>
        <v>602582.2713724114</v>
      </c>
      <c r="BL63" s="24">
        <f>[9]Смета!$K$49</f>
        <v>602582.2713724114</v>
      </c>
      <c r="BM63" s="24">
        <f>[9]Смета!$K$49</f>
        <v>602582.2713724114</v>
      </c>
      <c r="BN63" s="24">
        <f>[9]Смета!$K$49</f>
        <v>602582.2713724114</v>
      </c>
      <c r="BO63" s="24">
        <f>[9]Смета!$K$49</f>
        <v>602582.2713724114</v>
      </c>
      <c r="BP63" s="24">
        <f>[9]Смета!$K$49</f>
        <v>602582.2713724114</v>
      </c>
      <c r="BQ63" s="24">
        <f>[9]Смета!$K$49</f>
        <v>602582.2713724114</v>
      </c>
      <c r="BR63" s="24">
        <f>[9]Смета!$K$49</f>
        <v>602582.2713724114</v>
      </c>
      <c r="BS63" s="25">
        <f>[9]Смета!$K$49</f>
        <v>602582.2713724114</v>
      </c>
      <c r="BT63" s="23">
        <f>[8]Смета!$N$70</f>
        <v>578037.06829015445</v>
      </c>
      <c r="BU63" s="24">
        <f>[9]Смета!$L$49</f>
        <v>525919.99741784902</v>
      </c>
      <c r="BV63" s="24">
        <f>[9]Смета!$L$49</f>
        <v>525919.99741784902</v>
      </c>
      <c r="BW63" s="24">
        <f>[9]Смета!$L$49</f>
        <v>525919.99741784902</v>
      </c>
      <c r="BX63" s="24">
        <f>[9]Смета!$L$49</f>
        <v>525919.99741784902</v>
      </c>
      <c r="BY63" s="24">
        <f>[9]Смета!$L$49</f>
        <v>525919.99741784902</v>
      </c>
      <c r="BZ63" s="24">
        <f>[9]Смета!$L$49</f>
        <v>525919.99741784902</v>
      </c>
      <c r="CA63" s="24">
        <f>[9]Смета!$L$49</f>
        <v>525919.99741784902</v>
      </c>
      <c r="CB63" s="24">
        <f>[9]Смета!$L$49</f>
        <v>525919.99741784902</v>
      </c>
      <c r="CC63" s="24">
        <f>[9]Смета!$L$49</f>
        <v>525919.99741784902</v>
      </c>
      <c r="CD63" s="24">
        <f>[9]Смета!$L$49</f>
        <v>525919.99741784902</v>
      </c>
      <c r="CE63" s="24">
        <f>[9]Смета!$L$49</f>
        <v>525919.99741784902</v>
      </c>
      <c r="CF63" s="24">
        <f>[9]Смета!$L$49</f>
        <v>525919.99741784902</v>
      </c>
      <c r="CG63" s="24">
        <f>[9]Смета!$L$49</f>
        <v>525919.99741784902</v>
      </c>
      <c r="CH63" s="24">
        <f>[9]Смета!$L$49</f>
        <v>525919.99741784902</v>
      </c>
      <c r="CI63" s="24">
        <f>[9]Смета!$L$49</f>
        <v>525919.99741784902</v>
      </c>
      <c r="CJ63" s="25">
        <f>[9]Смета!$L$49</f>
        <v>525919.99741784902</v>
      </c>
      <c r="CK63" s="23">
        <f>[8]Смета!$P$70</f>
        <v>568639.43620035739</v>
      </c>
      <c r="CL63" s="24">
        <f>[9]Смета!$M$49</f>
        <v>712980.52028057573</v>
      </c>
      <c r="CM63" s="24">
        <f>[9]Смета!$M$49</f>
        <v>712980.52028057573</v>
      </c>
      <c r="CN63" s="24">
        <f>[9]Смета!$M$49</f>
        <v>712980.52028057573</v>
      </c>
      <c r="CO63" s="24">
        <f>[9]Смета!$M$49</f>
        <v>712980.52028057573</v>
      </c>
      <c r="CP63" s="24">
        <f>[9]Смета!$M$49</f>
        <v>712980.52028057573</v>
      </c>
      <c r="CQ63" s="24">
        <f>[9]Смета!$M$49</f>
        <v>712980.52028057573</v>
      </c>
      <c r="CR63" s="24">
        <f>[9]Смета!$M$49</f>
        <v>712980.52028057573</v>
      </c>
      <c r="CS63" s="24">
        <f>[9]Смета!$M$49</f>
        <v>712980.52028057573</v>
      </c>
      <c r="CT63" s="24">
        <f>[9]Смета!$M$49</f>
        <v>712980.52028057573</v>
      </c>
      <c r="CU63" s="24">
        <f>[9]Смета!$M$49</f>
        <v>712980.52028057573</v>
      </c>
      <c r="CV63" s="24">
        <f>[9]Смета!$M$49</f>
        <v>712980.52028057573</v>
      </c>
      <c r="CW63" s="24">
        <f>[9]Смета!$M$49</f>
        <v>712980.52028057573</v>
      </c>
      <c r="CX63" s="24">
        <f>[9]Смета!$M$49</f>
        <v>712980.52028057573</v>
      </c>
      <c r="CY63" s="24">
        <f>[9]Смета!$M$49</f>
        <v>712980.52028057573</v>
      </c>
      <c r="CZ63" s="24">
        <f>[9]Смета!$M$49</f>
        <v>712980.52028057573</v>
      </c>
      <c r="DA63" s="24">
        <f>[9]Смета!$M$49</f>
        <v>712980.52028057573</v>
      </c>
    </row>
    <row r="64" spans="1:124" s="3" customFormat="1" ht="40.5" customHeight="1" x14ac:dyDescent="0.2">
      <c r="A64" s="17" t="s">
        <v>70</v>
      </c>
      <c r="B64" s="17"/>
      <c r="C64" s="17"/>
      <c r="D64" s="17"/>
      <c r="E64" s="17"/>
      <c r="F64" s="17"/>
      <c r="G64" s="17"/>
      <c r="H64" s="18" t="s">
        <v>71</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t="s">
        <v>30</v>
      </c>
      <c r="AK64" s="20"/>
      <c r="AL64" s="20"/>
      <c r="AM64" s="20"/>
      <c r="AN64" s="20"/>
      <c r="AO64" s="20"/>
      <c r="AP64" s="20"/>
      <c r="AQ64" s="20"/>
      <c r="AR64" s="20"/>
      <c r="AS64" s="20"/>
      <c r="AT64" s="20"/>
      <c r="AU64" s="20"/>
      <c r="AV64" s="20"/>
      <c r="AW64" s="20"/>
      <c r="AX64" s="20"/>
      <c r="AY64" s="21"/>
      <c r="AZ64" s="23">
        <f>[8]Смета!$M$71</f>
        <v>0</v>
      </c>
      <c r="BA64" s="24">
        <f>[9]Смета!$K$49</f>
        <v>602582.2713724114</v>
      </c>
      <c r="BB64" s="24">
        <f>[9]Смета!$K$49</f>
        <v>602582.2713724114</v>
      </c>
      <c r="BC64" s="24">
        <f>[9]Смета!$K$49</f>
        <v>602582.2713724114</v>
      </c>
      <c r="BD64" s="24">
        <f>[9]Смета!$K$49</f>
        <v>602582.2713724114</v>
      </c>
      <c r="BE64" s="24">
        <f>[9]Смета!$K$49</f>
        <v>602582.2713724114</v>
      </c>
      <c r="BF64" s="24">
        <f>[9]Смета!$K$49</f>
        <v>602582.2713724114</v>
      </c>
      <c r="BG64" s="24">
        <f>[9]Смета!$K$49</f>
        <v>602582.2713724114</v>
      </c>
      <c r="BH64" s="24">
        <f>[9]Смета!$K$49</f>
        <v>602582.2713724114</v>
      </c>
      <c r="BI64" s="24">
        <f>[9]Смета!$K$49</f>
        <v>602582.2713724114</v>
      </c>
      <c r="BJ64" s="24">
        <f>[9]Смета!$K$49</f>
        <v>602582.2713724114</v>
      </c>
      <c r="BK64" s="24">
        <f>[9]Смета!$K$49</f>
        <v>602582.2713724114</v>
      </c>
      <c r="BL64" s="24">
        <f>[9]Смета!$K$49</f>
        <v>602582.2713724114</v>
      </c>
      <c r="BM64" s="24">
        <f>[9]Смета!$K$49</f>
        <v>602582.2713724114</v>
      </c>
      <c r="BN64" s="24">
        <f>[9]Смета!$K$49</f>
        <v>602582.2713724114</v>
      </c>
      <c r="BO64" s="24">
        <f>[9]Смета!$K$49</f>
        <v>602582.2713724114</v>
      </c>
      <c r="BP64" s="24">
        <f>[9]Смета!$K$49</f>
        <v>602582.2713724114</v>
      </c>
      <c r="BQ64" s="24">
        <f>[9]Смета!$K$49</f>
        <v>602582.2713724114</v>
      </c>
      <c r="BR64" s="24">
        <f>[9]Смета!$K$49</f>
        <v>602582.2713724114</v>
      </c>
      <c r="BS64" s="25">
        <f>[9]Смета!$K$49</f>
        <v>602582.2713724114</v>
      </c>
      <c r="BT64" s="23">
        <f>[8]Смета!$N$71</f>
        <v>7376.7145674025223</v>
      </c>
      <c r="BU64" s="24">
        <f>[9]Смета!$L$49</f>
        <v>525919.99741784902</v>
      </c>
      <c r="BV64" s="24">
        <f>[9]Смета!$L$49</f>
        <v>525919.99741784902</v>
      </c>
      <c r="BW64" s="24">
        <f>[9]Смета!$L$49</f>
        <v>525919.99741784902</v>
      </c>
      <c r="BX64" s="24">
        <f>[9]Смета!$L$49</f>
        <v>525919.99741784902</v>
      </c>
      <c r="BY64" s="24">
        <f>[9]Смета!$L$49</f>
        <v>525919.99741784902</v>
      </c>
      <c r="BZ64" s="24">
        <f>[9]Смета!$L$49</f>
        <v>525919.99741784902</v>
      </c>
      <c r="CA64" s="24">
        <f>[9]Смета!$L$49</f>
        <v>525919.99741784902</v>
      </c>
      <c r="CB64" s="24">
        <f>[9]Смета!$L$49</f>
        <v>525919.99741784902</v>
      </c>
      <c r="CC64" s="24">
        <f>[9]Смета!$L$49</f>
        <v>525919.99741784902</v>
      </c>
      <c r="CD64" s="24">
        <f>[9]Смета!$L$49</f>
        <v>525919.99741784902</v>
      </c>
      <c r="CE64" s="24">
        <f>[9]Смета!$L$49</f>
        <v>525919.99741784902</v>
      </c>
      <c r="CF64" s="24">
        <f>[9]Смета!$L$49</f>
        <v>525919.99741784902</v>
      </c>
      <c r="CG64" s="24">
        <f>[9]Смета!$L$49</f>
        <v>525919.99741784902</v>
      </c>
      <c r="CH64" s="24">
        <f>[9]Смета!$L$49</f>
        <v>525919.99741784902</v>
      </c>
      <c r="CI64" s="24">
        <f>[9]Смета!$L$49</f>
        <v>525919.99741784902</v>
      </c>
      <c r="CJ64" s="25">
        <f>[9]Смета!$L$49</f>
        <v>525919.99741784902</v>
      </c>
      <c r="CK64" s="23">
        <f>[8]Смета!$P$71</f>
        <v>-131178.64021208254</v>
      </c>
      <c r="CL64" s="24">
        <f>[9]Смета!$M$49</f>
        <v>712980.52028057573</v>
      </c>
      <c r="CM64" s="24">
        <f>[9]Смета!$M$49</f>
        <v>712980.52028057573</v>
      </c>
      <c r="CN64" s="24">
        <f>[9]Смета!$M$49</f>
        <v>712980.52028057573</v>
      </c>
      <c r="CO64" s="24">
        <f>[9]Смета!$M$49</f>
        <v>712980.52028057573</v>
      </c>
      <c r="CP64" s="24">
        <f>[9]Смета!$M$49</f>
        <v>712980.52028057573</v>
      </c>
      <c r="CQ64" s="24">
        <f>[9]Смета!$M$49</f>
        <v>712980.52028057573</v>
      </c>
      <c r="CR64" s="24">
        <f>[9]Смета!$M$49</f>
        <v>712980.52028057573</v>
      </c>
      <c r="CS64" s="24">
        <f>[9]Смета!$M$49</f>
        <v>712980.52028057573</v>
      </c>
      <c r="CT64" s="24">
        <f>[9]Смета!$M$49</f>
        <v>712980.52028057573</v>
      </c>
      <c r="CU64" s="24">
        <f>[9]Смета!$M$49</f>
        <v>712980.52028057573</v>
      </c>
      <c r="CV64" s="24">
        <f>[9]Смета!$M$49</f>
        <v>712980.52028057573</v>
      </c>
      <c r="CW64" s="24">
        <f>[9]Смета!$M$49</f>
        <v>712980.52028057573</v>
      </c>
      <c r="CX64" s="24">
        <f>[9]Смета!$M$49</f>
        <v>712980.52028057573</v>
      </c>
      <c r="CY64" s="24">
        <f>[9]Смета!$M$49</f>
        <v>712980.52028057573</v>
      </c>
      <c r="CZ64" s="24">
        <f>[9]Смета!$M$49</f>
        <v>712980.52028057573</v>
      </c>
      <c r="DA64" s="24">
        <f>[9]Смета!$M$49</f>
        <v>712980.52028057573</v>
      </c>
    </row>
    <row r="65" spans="1:105" s="3" customFormat="1" ht="27.75" customHeight="1" x14ac:dyDescent="0.2">
      <c r="A65" s="17" t="s">
        <v>72</v>
      </c>
      <c r="B65" s="17"/>
      <c r="C65" s="17"/>
      <c r="D65" s="17"/>
      <c r="E65" s="17"/>
      <c r="F65" s="17"/>
      <c r="G65" s="17"/>
      <c r="H65" s="18" t="s">
        <v>73</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9" t="s">
        <v>30</v>
      </c>
      <c r="AK65" s="20"/>
      <c r="AL65" s="20"/>
      <c r="AM65" s="20"/>
      <c r="AN65" s="20"/>
      <c r="AO65" s="20"/>
      <c r="AP65" s="20"/>
      <c r="AQ65" s="20"/>
      <c r="AR65" s="20"/>
      <c r="AS65" s="20"/>
      <c r="AT65" s="20"/>
      <c r="AU65" s="20"/>
      <c r="AV65" s="20"/>
      <c r="AW65" s="20"/>
      <c r="AX65" s="20"/>
      <c r="AY65" s="21"/>
      <c r="AZ65" s="23">
        <v>0</v>
      </c>
      <c r="BA65" s="24"/>
      <c r="BB65" s="24"/>
      <c r="BC65" s="24"/>
      <c r="BD65" s="24"/>
      <c r="BE65" s="24"/>
      <c r="BF65" s="24"/>
      <c r="BG65" s="24"/>
      <c r="BH65" s="24"/>
      <c r="BI65" s="24"/>
      <c r="BJ65" s="24"/>
      <c r="BK65" s="24"/>
      <c r="BL65" s="24"/>
      <c r="BM65" s="24"/>
      <c r="BN65" s="24"/>
      <c r="BO65" s="24"/>
      <c r="BP65" s="24"/>
      <c r="BQ65" s="24"/>
      <c r="BR65" s="24"/>
      <c r="BS65" s="25"/>
      <c r="BT65" s="23">
        <v>0</v>
      </c>
      <c r="BU65" s="24"/>
      <c r="BV65" s="24"/>
      <c r="BW65" s="24"/>
      <c r="BX65" s="24"/>
      <c r="BY65" s="24"/>
      <c r="BZ65" s="24"/>
      <c r="CA65" s="24"/>
      <c r="CB65" s="24"/>
      <c r="CC65" s="24"/>
      <c r="CD65" s="24"/>
      <c r="CE65" s="24"/>
      <c r="CF65" s="24"/>
      <c r="CG65" s="24"/>
      <c r="CH65" s="24"/>
      <c r="CI65" s="24"/>
      <c r="CJ65" s="25"/>
      <c r="CK65" s="23">
        <v>0</v>
      </c>
      <c r="CL65" s="24"/>
      <c r="CM65" s="24"/>
      <c r="CN65" s="24"/>
      <c r="CO65" s="24"/>
      <c r="CP65" s="24"/>
      <c r="CQ65" s="24"/>
      <c r="CR65" s="24"/>
      <c r="CS65" s="24"/>
      <c r="CT65" s="24"/>
      <c r="CU65" s="24"/>
      <c r="CV65" s="24"/>
      <c r="CW65" s="24"/>
      <c r="CX65" s="24"/>
      <c r="CY65" s="24"/>
      <c r="CZ65" s="24"/>
      <c r="DA65" s="24"/>
    </row>
    <row r="66" spans="1:105" s="3" customFormat="1" ht="54" customHeight="1" x14ac:dyDescent="0.2">
      <c r="A66" s="17" t="s">
        <v>74</v>
      </c>
      <c r="B66" s="17"/>
      <c r="C66" s="17"/>
      <c r="D66" s="17"/>
      <c r="E66" s="17"/>
      <c r="F66" s="17"/>
      <c r="G66" s="17"/>
      <c r="H66" s="18" t="s">
        <v>75</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9"/>
      <c r="AK66" s="20"/>
      <c r="AL66" s="20"/>
      <c r="AM66" s="20"/>
      <c r="AN66" s="20"/>
      <c r="AO66" s="20"/>
      <c r="AP66" s="20"/>
      <c r="AQ66" s="20"/>
      <c r="AR66" s="20"/>
      <c r="AS66" s="20"/>
      <c r="AT66" s="20"/>
      <c r="AU66" s="20"/>
      <c r="AV66" s="20"/>
      <c r="AW66" s="20"/>
      <c r="AX66" s="20"/>
      <c r="AY66" s="21"/>
      <c r="AZ66" s="35">
        <v>0</v>
      </c>
      <c r="BA66" s="36"/>
      <c r="BB66" s="36"/>
      <c r="BC66" s="36"/>
      <c r="BD66" s="36"/>
      <c r="BE66" s="36"/>
      <c r="BF66" s="36"/>
      <c r="BG66" s="36"/>
      <c r="BH66" s="36"/>
      <c r="BI66" s="36"/>
      <c r="BJ66" s="36"/>
      <c r="BK66" s="36"/>
      <c r="BL66" s="36"/>
      <c r="BM66" s="36"/>
      <c r="BN66" s="36"/>
      <c r="BO66" s="36"/>
      <c r="BP66" s="36"/>
      <c r="BQ66" s="36"/>
      <c r="BR66" s="36"/>
      <c r="BS66" s="37"/>
      <c r="BT66" s="35">
        <v>0</v>
      </c>
      <c r="BU66" s="36"/>
      <c r="BV66" s="36"/>
      <c r="BW66" s="36"/>
      <c r="BX66" s="36"/>
      <c r="BY66" s="36"/>
      <c r="BZ66" s="36"/>
      <c r="CA66" s="36"/>
      <c r="CB66" s="36"/>
      <c r="CC66" s="36"/>
      <c r="CD66" s="36"/>
      <c r="CE66" s="36"/>
      <c r="CF66" s="36"/>
      <c r="CG66" s="36"/>
      <c r="CH66" s="36"/>
      <c r="CI66" s="36"/>
      <c r="CJ66" s="37"/>
      <c r="CK66" s="35">
        <v>0</v>
      </c>
      <c r="CL66" s="36"/>
      <c r="CM66" s="36"/>
      <c r="CN66" s="36"/>
      <c r="CO66" s="36"/>
      <c r="CP66" s="36"/>
      <c r="CQ66" s="36"/>
      <c r="CR66" s="36"/>
      <c r="CS66" s="36"/>
      <c r="CT66" s="36"/>
      <c r="CU66" s="36"/>
      <c r="CV66" s="36"/>
      <c r="CW66" s="36"/>
      <c r="CX66" s="36"/>
      <c r="CY66" s="36"/>
      <c r="CZ66" s="36"/>
      <c r="DA66" s="36"/>
    </row>
    <row r="67" spans="1:105" s="3" customFormat="1" ht="15" customHeight="1" x14ac:dyDescent="0.2">
      <c r="A67" s="17" t="s">
        <v>76</v>
      </c>
      <c r="B67" s="17"/>
      <c r="C67" s="17"/>
      <c r="D67" s="17"/>
      <c r="E67" s="17"/>
      <c r="F67" s="17"/>
      <c r="G67" s="17"/>
      <c r="H67" s="18" t="s">
        <v>78</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t="s">
        <v>77</v>
      </c>
      <c r="AK67" s="20"/>
      <c r="AL67" s="20"/>
      <c r="AM67" s="20"/>
      <c r="AN67" s="20"/>
      <c r="AO67" s="20"/>
      <c r="AP67" s="20"/>
      <c r="AQ67" s="20"/>
      <c r="AR67" s="20"/>
      <c r="AS67" s="20"/>
      <c r="AT67" s="20"/>
      <c r="AU67" s="20"/>
      <c r="AV67" s="20"/>
      <c r="AW67" s="20"/>
      <c r="AX67" s="20"/>
      <c r="AY67" s="21"/>
      <c r="AZ67" s="23">
        <f>[8]Смета!$M$16</f>
        <v>25232.807000000001</v>
      </c>
      <c r="BA67" s="24">
        <f>[9]Смета!$K$49</f>
        <v>602582.2713724114</v>
      </c>
      <c r="BB67" s="24">
        <f>[9]Смета!$K$49</f>
        <v>602582.2713724114</v>
      </c>
      <c r="BC67" s="24">
        <f>[9]Смета!$K$49</f>
        <v>602582.2713724114</v>
      </c>
      <c r="BD67" s="24">
        <f>[9]Смета!$K$49</f>
        <v>602582.2713724114</v>
      </c>
      <c r="BE67" s="24">
        <f>[9]Смета!$K$49</f>
        <v>602582.2713724114</v>
      </c>
      <c r="BF67" s="24">
        <f>[9]Смета!$K$49</f>
        <v>602582.2713724114</v>
      </c>
      <c r="BG67" s="24">
        <f>[9]Смета!$K$49</f>
        <v>602582.2713724114</v>
      </c>
      <c r="BH67" s="24">
        <f>[9]Смета!$K$49</f>
        <v>602582.2713724114</v>
      </c>
      <c r="BI67" s="24">
        <f>[9]Смета!$K$49</f>
        <v>602582.2713724114</v>
      </c>
      <c r="BJ67" s="24">
        <f>[9]Смета!$K$49</f>
        <v>602582.2713724114</v>
      </c>
      <c r="BK67" s="24">
        <f>[9]Смета!$K$49</f>
        <v>602582.2713724114</v>
      </c>
      <c r="BL67" s="24">
        <f>[9]Смета!$K$49</f>
        <v>602582.2713724114</v>
      </c>
      <c r="BM67" s="24">
        <f>[9]Смета!$K$49</f>
        <v>602582.2713724114</v>
      </c>
      <c r="BN67" s="24">
        <f>[9]Смета!$K$49</f>
        <v>602582.2713724114</v>
      </c>
      <c r="BO67" s="24">
        <f>[9]Смета!$K$49</f>
        <v>602582.2713724114</v>
      </c>
      <c r="BP67" s="24">
        <f>[9]Смета!$K$49</f>
        <v>602582.2713724114</v>
      </c>
      <c r="BQ67" s="24">
        <f>[9]Смета!$K$49</f>
        <v>602582.2713724114</v>
      </c>
      <c r="BR67" s="24">
        <f>[9]Смета!$K$49</f>
        <v>602582.2713724114</v>
      </c>
      <c r="BS67" s="25">
        <f>[9]Смета!$K$49</f>
        <v>602582.2713724114</v>
      </c>
      <c r="BT67" s="23">
        <f>[8]Смета!$N$16</f>
        <v>25270.547232000001</v>
      </c>
      <c r="BU67" s="24">
        <f>[9]Смета!$L$49</f>
        <v>525919.99741784902</v>
      </c>
      <c r="BV67" s="24">
        <f>[9]Смета!$L$49</f>
        <v>525919.99741784902</v>
      </c>
      <c r="BW67" s="24">
        <f>[9]Смета!$L$49</f>
        <v>525919.99741784902</v>
      </c>
      <c r="BX67" s="24">
        <f>[9]Смета!$L$49</f>
        <v>525919.99741784902</v>
      </c>
      <c r="BY67" s="24">
        <f>[9]Смета!$L$49</f>
        <v>525919.99741784902</v>
      </c>
      <c r="BZ67" s="24">
        <f>[9]Смета!$L$49</f>
        <v>525919.99741784902</v>
      </c>
      <c r="CA67" s="24">
        <f>[9]Смета!$L$49</f>
        <v>525919.99741784902</v>
      </c>
      <c r="CB67" s="24">
        <f>[9]Смета!$L$49</f>
        <v>525919.99741784902</v>
      </c>
      <c r="CC67" s="24">
        <f>[9]Смета!$L$49</f>
        <v>525919.99741784902</v>
      </c>
      <c r="CD67" s="24">
        <f>[9]Смета!$L$49</f>
        <v>525919.99741784902</v>
      </c>
      <c r="CE67" s="24">
        <f>[9]Смета!$L$49</f>
        <v>525919.99741784902</v>
      </c>
      <c r="CF67" s="24">
        <f>[9]Смета!$L$49</f>
        <v>525919.99741784902</v>
      </c>
      <c r="CG67" s="24">
        <f>[9]Смета!$L$49</f>
        <v>525919.99741784902</v>
      </c>
      <c r="CH67" s="24">
        <f>[9]Смета!$L$49</f>
        <v>525919.99741784902</v>
      </c>
      <c r="CI67" s="24">
        <f>[9]Смета!$L$49</f>
        <v>525919.99741784902</v>
      </c>
      <c r="CJ67" s="25">
        <f>[9]Смета!$L$49</f>
        <v>525919.99741784902</v>
      </c>
      <c r="CK67" s="23">
        <f>[8]Смета!$P$16</f>
        <v>25278.322232000002</v>
      </c>
      <c r="CL67" s="24">
        <f>[9]Смета!$M$49</f>
        <v>712980.52028057573</v>
      </c>
      <c r="CM67" s="24">
        <f>[9]Смета!$M$49</f>
        <v>712980.52028057573</v>
      </c>
      <c r="CN67" s="24">
        <f>[9]Смета!$M$49</f>
        <v>712980.52028057573</v>
      </c>
      <c r="CO67" s="24">
        <f>[9]Смета!$M$49</f>
        <v>712980.52028057573</v>
      </c>
      <c r="CP67" s="24">
        <f>[9]Смета!$M$49</f>
        <v>712980.52028057573</v>
      </c>
      <c r="CQ67" s="24">
        <f>[9]Смета!$M$49</f>
        <v>712980.52028057573</v>
      </c>
      <c r="CR67" s="24">
        <f>[9]Смета!$M$49</f>
        <v>712980.52028057573</v>
      </c>
      <c r="CS67" s="24">
        <f>[9]Смета!$M$49</f>
        <v>712980.52028057573</v>
      </c>
      <c r="CT67" s="24">
        <f>[9]Смета!$M$49</f>
        <v>712980.52028057573</v>
      </c>
      <c r="CU67" s="24">
        <f>[9]Смета!$M$49</f>
        <v>712980.52028057573</v>
      </c>
      <c r="CV67" s="24">
        <f>[9]Смета!$M$49</f>
        <v>712980.52028057573</v>
      </c>
      <c r="CW67" s="24">
        <f>[9]Смета!$M$49</f>
        <v>712980.52028057573</v>
      </c>
      <c r="CX67" s="24">
        <f>[9]Смета!$M$49</f>
        <v>712980.52028057573</v>
      </c>
      <c r="CY67" s="24">
        <f>[9]Смета!$M$49</f>
        <v>712980.52028057573</v>
      </c>
      <c r="CZ67" s="24">
        <f>[9]Смета!$M$49</f>
        <v>712980.52028057573</v>
      </c>
      <c r="DA67" s="24">
        <f>[9]Смета!$M$49</f>
        <v>712980.52028057573</v>
      </c>
    </row>
    <row r="68" spans="1:105" s="3" customFormat="1" ht="40.5" customHeight="1" x14ac:dyDescent="0.2">
      <c r="A68" s="17" t="s">
        <v>79</v>
      </c>
      <c r="B68" s="17"/>
      <c r="C68" s="17"/>
      <c r="D68" s="17"/>
      <c r="E68" s="17"/>
      <c r="F68" s="17"/>
      <c r="G68" s="17"/>
      <c r="H68" s="18" t="s">
        <v>81</v>
      </c>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9" t="s">
        <v>80</v>
      </c>
      <c r="AK68" s="20"/>
      <c r="AL68" s="20"/>
      <c r="AM68" s="20"/>
      <c r="AN68" s="20"/>
      <c r="AO68" s="20"/>
      <c r="AP68" s="20"/>
      <c r="AQ68" s="20"/>
      <c r="AR68" s="20"/>
      <c r="AS68" s="20"/>
      <c r="AT68" s="20"/>
      <c r="AU68" s="20"/>
      <c r="AV68" s="20"/>
      <c r="AW68" s="20"/>
      <c r="AX68" s="20"/>
      <c r="AY68" s="21"/>
      <c r="AZ68" s="23">
        <f>(AZ58)/AZ67</f>
        <v>23.812071254070624</v>
      </c>
      <c r="BA68" s="24">
        <f t="shared" ref="BA68:BS68" si="3">(BA57+BA62)/BA67</f>
        <v>1</v>
      </c>
      <c r="BB68" s="24">
        <f t="shared" si="3"/>
        <v>1</v>
      </c>
      <c r="BC68" s="24">
        <f t="shared" si="3"/>
        <v>1</v>
      </c>
      <c r="BD68" s="24">
        <f t="shared" si="3"/>
        <v>1</v>
      </c>
      <c r="BE68" s="24">
        <f t="shared" si="3"/>
        <v>1</v>
      </c>
      <c r="BF68" s="24">
        <f t="shared" si="3"/>
        <v>1</v>
      </c>
      <c r="BG68" s="24">
        <f t="shared" si="3"/>
        <v>1</v>
      </c>
      <c r="BH68" s="24">
        <f t="shared" si="3"/>
        <v>1</v>
      </c>
      <c r="BI68" s="24">
        <f t="shared" si="3"/>
        <v>1</v>
      </c>
      <c r="BJ68" s="24">
        <f t="shared" si="3"/>
        <v>1</v>
      </c>
      <c r="BK68" s="24">
        <f t="shared" si="3"/>
        <v>1</v>
      </c>
      <c r="BL68" s="24">
        <f t="shared" si="3"/>
        <v>1</v>
      </c>
      <c r="BM68" s="24">
        <f t="shared" si="3"/>
        <v>1</v>
      </c>
      <c r="BN68" s="24">
        <f t="shared" si="3"/>
        <v>1</v>
      </c>
      <c r="BO68" s="24">
        <f t="shared" si="3"/>
        <v>1</v>
      </c>
      <c r="BP68" s="24">
        <f t="shared" si="3"/>
        <v>1</v>
      </c>
      <c r="BQ68" s="24">
        <f t="shared" si="3"/>
        <v>1</v>
      </c>
      <c r="BR68" s="24">
        <f t="shared" si="3"/>
        <v>1</v>
      </c>
      <c r="BS68" s="25">
        <f t="shared" si="3"/>
        <v>1</v>
      </c>
      <c r="BT68" s="23">
        <f>(BT58)/BT67</f>
        <v>23.691475751395018</v>
      </c>
      <c r="BU68" s="24">
        <f t="shared" ref="BU68:CJ68" si="4">(BU57+BU62)/BU67</f>
        <v>1</v>
      </c>
      <c r="BV68" s="24">
        <f t="shared" si="4"/>
        <v>1</v>
      </c>
      <c r="BW68" s="24">
        <f t="shared" si="4"/>
        <v>1</v>
      </c>
      <c r="BX68" s="24">
        <f t="shared" si="4"/>
        <v>1</v>
      </c>
      <c r="BY68" s="24">
        <f t="shared" si="4"/>
        <v>1</v>
      </c>
      <c r="BZ68" s="24">
        <f t="shared" si="4"/>
        <v>1</v>
      </c>
      <c r="CA68" s="24">
        <f t="shared" si="4"/>
        <v>1</v>
      </c>
      <c r="CB68" s="24">
        <f t="shared" si="4"/>
        <v>1</v>
      </c>
      <c r="CC68" s="24">
        <f t="shared" si="4"/>
        <v>1</v>
      </c>
      <c r="CD68" s="24">
        <f t="shared" si="4"/>
        <v>1</v>
      </c>
      <c r="CE68" s="24">
        <f t="shared" si="4"/>
        <v>1</v>
      </c>
      <c r="CF68" s="24">
        <f t="shared" si="4"/>
        <v>1</v>
      </c>
      <c r="CG68" s="24">
        <f t="shared" si="4"/>
        <v>1</v>
      </c>
      <c r="CH68" s="24">
        <f t="shared" si="4"/>
        <v>1</v>
      </c>
      <c r="CI68" s="24">
        <f t="shared" si="4"/>
        <v>1</v>
      </c>
      <c r="CJ68" s="25">
        <f t="shared" si="4"/>
        <v>1</v>
      </c>
      <c r="CK68" s="23">
        <f>(CK58)/CK67</f>
        <v>24.3205095068463</v>
      </c>
      <c r="CL68" s="24">
        <f t="shared" ref="CL68:DA68" si="5">(CL57+CL62)/CL67</f>
        <v>1</v>
      </c>
      <c r="CM68" s="24">
        <f t="shared" si="5"/>
        <v>1</v>
      </c>
      <c r="CN68" s="24">
        <f t="shared" si="5"/>
        <v>1</v>
      </c>
      <c r="CO68" s="24">
        <f t="shared" si="5"/>
        <v>1</v>
      </c>
      <c r="CP68" s="24">
        <f t="shared" si="5"/>
        <v>1</v>
      </c>
      <c r="CQ68" s="24">
        <f t="shared" si="5"/>
        <v>1</v>
      </c>
      <c r="CR68" s="24">
        <f t="shared" si="5"/>
        <v>1</v>
      </c>
      <c r="CS68" s="24">
        <f t="shared" si="5"/>
        <v>1</v>
      </c>
      <c r="CT68" s="24">
        <f t="shared" si="5"/>
        <v>1</v>
      </c>
      <c r="CU68" s="24">
        <f t="shared" si="5"/>
        <v>1</v>
      </c>
      <c r="CV68" s="24">
        <f t="shared" si="5"/>
        <v>1</v>
      </c>
      <c r="CW68" s="24">
        <f t="shared" si="5"/>
        <v>1</v>
      </c>
      <c r="CX68" s="24">
        <f t="shared" si="5"/>
        <v>1</v>
      </c>
      <c r="CY68" s="24">
        <f t="shared" si="5"/>
        <v>1</v>
      </c>
      <c r="CZ68" s="24">
        <f t="shared" si="5"/>
        <v>1</v>
      </c>
      <c r="DA68" s="24">
        <f t="shared" si="5"/>
        <v>1</v>
      </c>
    </row>
    <row r="69" spans="1:105" s="3" customFormat="1" ht="54" customHeight="1" x14ac:dyDescent="0.2">
      <c r="A69" s="17" t="s">
        <v>82</v>
      </c>
      <c r="B69" s="17"/>
      <c r="C69" s="17"/>
      <c r="D69" s="17"/>
      <c r="E69" s="17"/>
      <c r="F69" s="17"/>
      <c r="G69" s="17"/>
      <c r="H69" s="18" t="s">
        <v>83</v>
      </c>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9"/>
      <c r="AK69" s="20"/>
      <c r="AL69" s="20"/>
      <c r="AM69" s="20"/>
      <c r="AN69" s="20"/>
      <c r="AO69" s="20"/>
      <c r="AP69" s="20"/>
      <c r="AQ69" s="20"/>
      <c r="AR69" s="20"/>
      <c r="AS69" s="20"/>
      <c r="AT69" s="20"/>
      <c r="AU69" s="20"/>
      <c r="AV69" s="20"/>
      <c r="AW69" s="20"/>
      <c r="AX69" s="20"/>
      <c r="AY69" s="21"/>
      <c r="AZ69" s="23"/>
      <c r="BA69" s="24"/>
      <c r="BB69" s="24"/>
      <c r="BC69" s="24"/>
      <c r="BD69" s="24"/>
      <c r="BE69" s="24"/>
      <c r="BF69" s="24"/>
      <c r="BG69" s="24"/>
      <c r="BH69" s="24"/>
      <c r="BI69" s="24"/>
      <c r="BJ69" s="24"/>
      <c r="BK69" s="24"/>
      <c r="BL69" s="24"/>
      <c r="BM69" s="24"/>
      <c r="BN69" s="24"/>
      <c r="BO69" s="24"/>
      <c r="BP69" s="24"/>
      <c r="BQ69" s="24"/>
      <c r="BR69" s="24"/>
      <c r="BS69" s="25"/>
      <c r="BT69" s="23"/>
      <c r="BU69" s="24"/>
      <c r="BV69" s="24"/>
      <c r="BW69" s="24"/>
      <c r="BX69" s="24"/>
      <c r="BY69" s="24"/>
      <c r="BZ69" s="24"/>
      <c r="CA69" s="24"/>
      <c r="CB69" s="24"/>
      <c r="CC69" s="24"/>
      <c r="CD69" s="24"/>
      <c r="CE69" s="24"/>
      <c r="CF69" s="24"/>
      <c r="CG69" s="24"/>
      <c r="CH69" s="24"/>
      <c r="CI69" s="24"/>
      <c r="CJ69" s="25"/>
      <c r="CK69" s="23"/>
      <c r="CL69" s="24"/>
      <c r="CM69" s="24"/>
      <c r="CN69" s="24"/>
      <c r="CO69" s="24"/>
      <c r="CP69" s="24"/>
      <c r="CQ69" s="24"/>
      <c r="CR69" s="24"/>
      <c r="CS69" s="24"/>
      <c r="CT69" s="24"/>
      <c r="CU69" s="24"/>
      <c r="CV69" s="24"/>
      <c r="CW69" s="24"/>
      <c r="CX69" s="24"/>
      <c r="CY69" s="24"/>
      <c r="CZ69" s="24"/>
      <c r="DA69" s="24"/>
    </row>
    <row r="70" spans="1:105" s="3" customFormat="1" ht="27.75" customHeight="1" x14ac:dyDescent="0.2">
      <c r="A70" s="17" t="s">
        <v>84</v>
      </c>
      <c r="B70" s="17"/>
      <c r="C70" s="17"/>
      <c r="D70" s="17"/>
      <c r="E70" s="17"/>
      <c r="F70" s="17"/>
      <c r="G70" s="17"/>
      <c r="H70" s="18" t="s">
        <v>86</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9" t="s">
        <v>85</v>
      </c>
      <c r="AK70" s="20"/>
      <c r="AL70" s="20"/>
      <c r="AM70" s="20"/>
      <c r="AN70" s="20"/>
      <c r="AO70" s="20"/>
      <c r="AP70" s="20"/>
      <c r="AQ70" s="20"/>
      <c r="AR70" s="20"/>
      <c r="AS70" s="20"/>
      <c r="AT70" s="20"/>
      <c r="AU70" s="20"/>
      <c r="AV70" s="20"/>
      <c r="AW70" s="20"/>
      <c r="AX70" s="20"/>
      <c r="AY70" s="21"/>
      <c r="AZ70" s="23">
        <f>[8]Смета!$M$79</f>
        <v>379.43027822320937</v>
      </c>
      <c r="BA70" s="24">
        <f>[9]Смета!$K$49</f>
        <v>602582.2713724114</v>
      </c>
      <c r="BB70" s="24">
        <f>[9]Смета!$K$49</f>
        <v>602582.2713724114</v>
      </c>
      <c r="BC70" s="24">
        <f>[9]Смета!$K$49</f>
        <v>602582.2713724114</v>
      </c>
      <c r="BD70" s="24">
        <f>[9]Смета!$K$49</f>
        <v>602582.2713724114</v>
      </c>
      <c r="BE70" s="24">
        <f>[9]Смета!$K$49</f>
        <v>602582.2713724114</v>
      </c>
      <c r="BF70" s="24">
        <f>[9]Смета!$K$49</f>
        <v>602582.2713724114</v>
      </c>
      <c r="BG70" s="24">
        <f>[9]Смета!$K$49</f>
        <v>602582.2713724114</v>
      </c>
      <c r="BH70" s="24">
        <f>[9]Смета!$K$49</f>
        <v>602582.2713724114</v>
      </c>
      <c r="BI70" s="24">
        <f>[9]Смета!$K$49</f>
        <v>602582.2713724114</v>
      </c>
      <c r="BJ70" s="24">
        <f>[9]Смета!$K$49</f>
        <v>602582.2713724114</v>
      </c>
      <c r="BK70" s="24">
        <f>[9]Смета!$K$49</f>
        <v>602582.2713724114</v>
      </c>
      <c r="BL70" s="24">
        <f>[9]Смета!$K$49</f>
        <v>602582.2713724114</v>
      </c>
      <c r="BM70" s="24">
        <f>[9]Смета!$K$49</f>
        <v>602582.2713724114</v>
      </c>
      <c r="BN70" s="24">
        <f>[9]Смета!$K$49</f>
        <v>602582.2713724114</v>
      </c>
      <c r="BO70" s="24">
        <f>[9]Смета!$K$49</f>
        <v>602582.2713724114</v>
      </c>
      <c r="BP70" s="24">
        <f>[9]Смета!$K$49</f>
        <v>602582.2713724114</v>
      </c>
      <c r="BQ70" s="24">
        <f>[9]Смета!$K$49</f>
        <v>602582.2713724114</v>
      </c>
      <c r="BR70" s="24">
        <f>[9]Смета!$K$49</f>
        <v>602582.2713724114</v>
      </c>
      <c r="BS70" s="25">
        <f>[9]Смета!$K$49</f>
        <v>602582.2713724114</v>
      </c>
      <c r="BT70" s="23">
        <f>[8]Смета!$N$79</f>
        <v>388.76674666666651</v>
      </c>
      <c r="BU70" s="24">
        <f>[9]Смета!$L$49</f>
        <v>525919.99741784902</v>
      </c>
      <c r="BV70" s="24">
        <f>[9]Смета!$L$49</f>
        <v>525919.99741784902</v>
      </c>
      <c r="BW70" s="24">
        <f>[9]Смета!$L$49</f>
        <v>525919.99741784902</v>
      </c>
      <c r="BX70" s="24">
        <f>[9]Смета!$L$49</f>
        <v>525919.99741784902</v>
      </c>
      <c r="BY70" s="24">
        <f>[9]Смета!$L$49</f>
        <v>525919.99741784902</v>
      </c>
      <c r="BZ70" s="24">
        <f>[9]Смета!$L$49</f>
        <v>525919.99741784902</v>
      </c>
      <c r="CA70" s="24">
        <f>[9]Смета!$L$49</f>
        <v>525919.99741784902</v>
      </c>
      <c r="CB70" s="24">
        <f>[9]Смета!$L$49</f>
        <v>525919.99741784902</v>
      </c>
      <c r="CC70" s="24">
        <f>[9]Смета!$L$49</f>
        <v>525919.99741784902</v>
      </c>
      <c r="CD70" s="24">
        <f>[9]Смета!$L$49</f>
        <v>525919.99741784902</v>
      </c>
      <c r="CE70" s="24">
        <f>[9]Смета!$L$49</f>
        <v>525919.99741784902</v>
      </c>
      <c r="CF70" s="24">
        <f>[9]Смета!$L$49</f>
        <v>525919.99741784902</v>
      </c>
      <c r="CG70" s="24">
        <f>[9]Смета!$L$49</f>
        <v>525919.99741784902</v>
      </c>
      <c r="CH70" s="24">
        <f>[9]Смета!$L$49</f>
        <v>525919.99741784902</v>
      </c>
      <c r="CI70" s="24">
        <f>[9]Смета!$L$49</f>
        <v>525919.99741784902</v>
      </c>
      <c r="CJ70" s="25">
        <f>[9]Смета!$L$49</f>
        <v>525919.99741784902</v>
      </c>
      <c r="CK70" s="23">
        <f>[8]Смета!$P$79</f>
        <v>391.66397675593703</v>
      </c>
      <c r="CL70" s="24">
        <f>[9]Смета!$M$49</f>
        <v>712980.52028057573</v>
      </c>
      <c r="CM70" s="24">
        <f>[9]Смета!$M$49</f>
        <v>712980.52028057573</v>
      </c>
      <c r="CN70" s="24">
        <f>[9]Смета!$M$49</f>
        <v>712980.52028057573</v>
      </c>
      <c r="CO70" s="24">
        <f>[9]Смета!$M$49</f>
        <v>712980.52028057573</v>
      </c>
      <c r="CP70" s="24">
        <f>[9]Смета!$M$49</f>
        <v>712980.52028057573</v>
      </c>
      <c r="CQ70" s="24">
        <f>[9]Смета!$M$49</f>
        <v>712980.52028057573</v>
      </c>
      <c r="CR70" s="24">
        <f>[9]Смета!$M$49</f>
        <v>712980.52028057573</v>
      </c>
      <c r="CS70" s="24">
        <f>[9]Смета!$M$49</f>
        <v>712980.52028057573</v>
      </c>
      <c r="CT70" s="24">
        <f>[9]Смета!$M$49</f>
        <v>712980.52028057573</v>
      </c>
      <c r="CU70" s="24">
        <f>[9]Смета!$M$49</f>
        <v>712980.52028057573</v>
      </c>
      <c r="CV70" s="24">
        <f>[9]Смета!$M$49</f>
        <v>712980.52028057573</v>
      </c>
      <c r="CW70" s="24">
        <f>[9]Смета!$M$49</f>
        <v>712980.52028057573</v>
      </c>
      <c r="CX70" s="24">
        <f>[9]Смета!$M$49</f>
        <v>712980.52028057573</v>
      </c>
      <c r="CY70" s="24">
        <f>[9]Смета!$M$49</f>
        <v>712980.52028057573</v>
      </c>
      <c r="CZ70" s="24">
        <f>[9]Смета!$M$49</f>
        <v>712980.52028057573</v>
      </c>
      <c r="DA70" s="24">
        <f>[9]Смета!$M$49</f>
        <v>712980.52028057573</v>
      </c>
    </row>
    <row r="71" spans="1:105" s="3" customFormat="1" ht="27.75" customHeight="1" x14ac:dyDescent="0.2">
      <c r="A71" s="17" t="s">
        <v>87</v>
      </c>
      <c r="B71" s="17"/>
      <c r="C71" s="17"/>
      <c r="D71" s="17"/>
      <c r="E71" s="17"/>
      <c r="F71" s="17"/>
      <c r="G71" s="17"/>
      <c r="H71" s="18" t="s">
        <v>89</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t="s">
        <v>88</v>
      </c>
      <c r="AK71" s="20"/>
      <c r="AL71" s="20"/>
      <c r="AM71" s="20"/>
      <c r="AN71" s="20"/>
      <c r="AO71" s="20"/>
      <c r="AP71" s="20"/>
      <c r="AQ71" s="20"/>
      <c r="AR71" s="20"/>
      <c r="AS71" s="20"/>
      <c r="AT71" s="20"/>
      <c r="AU71" s="20"/>
      <c r="AV71" s="20"/>
      <c r="AW71" s="20"/>
      <c r="AX71" s="20"/>
      <c r="AY71" s="21"/>
      <c r="AZ71" s="23">
        <f>AZ60/AZ70/12</f>
        <v>77.499751874136578</v>
      </c>
      <c r="BA71" s="24">
        <f t="shared" ref="BA71:BS71" si="6">BA59/BA70/12</f>
        <v>0</v>
      </c>
      <c r="BB71" s="24">
        <f t="shared" si="6"/>
        <v>0</v>
      </c>
      <c r="BC71" s="24">
        <f t="shared" si="6"/>
        <v>0</v>
      </c>
      <c r="BD71" s="24">
        <f t="shared" si="6"/>
        <v>0</v>
      </c>
      <c r="BE71" s="24">
        <f t="shared" si="6"/>
        <v>0</v>
      </c>
      <c r="BF71" s="24">
        <f t="shared" si="6"/>
        <v>0</v>
      </c>
      <c r="BG71" s="24">
        <f t="shared" si="6"/>
        <v>0</v>
      </c>
      <c r="BH71" s="24">
        <f t="shared" si="6"/>
        <v>0</v>
      </c>
      <c r="BI71" s="24">
        <f t="shared" si="6"/>
        <v>0</v>
      </c>
      <c r="BJ71" s="24">
        <f t="shared" si="6"/>
        <v>0</v>
      </c>
      <c r="BK71" s="24">
        <f t="shared" si="6"/>
        <v>0</v>
      </c>
      <c r="BL71" s="24">
        <f t="shared" si="6"/>
        <v>0</v>
      </c>
      <c r="BM71" s="24">
        <f t="shared" si="6"/>
        <v>0</v>
      </c>
      <c r="BN71" s="24">
        <f t="shared" si="6"/>
        <v>0</v>
      </c>
      <c r="BO71" s="24">
        <f t="shared" si="6"/>
        <v>0</v>
      </c>
      <c r="BP71" s="24">
        <f t="shared" si="6"/>
        <v>0</v>
      </c>
      <c r="BQ71" s="24">
        <f t="shared" si="6"/>
        <v>0</v>
      </c>
      <c r="BR71" s="24">
        <f t="shared" si="6"/>
        <v>0</v>
      </c>
      <c r="BS71" s="25">
        <f t="shared" si="6"/>
        <v>0</v>
      </c>
      <c r="BT71" s="23">
        <f>BT60/BT70/12</f>
        <v>75.80501399152395</v>
      </c>
      <c r="BU71" s="24">
        <f t="shared" ref="BU71:CJ71" si="7">BU59/BU70/12</f>
        <v>0</v>
      </c>
      <c r="BV71" s="24">
        <f t="shared" si="7"/>
        <v>0</v>
      </c>
      <c r="BW71" s="24">
        <f t="shared" si="7"/>
        <v>0</v>
      </c>
      <c r="BX71" s="24">
        <f t="shared" si="7"/>
        <v>0</v>
      </c>
      <c r="BY71" s="24">
        <f t="shared" si="7"/>
        <v>0</v>
      </c>
      <c r="BZ71" s="24">
        <f t="shared" si="7"/>
        <v>0</v>
      </c>
      <c r="CA71" s="24">
        <f t="shared" si="7"/>
        <v>0</v>
      </c>
      <c r="CB71" s="24">
        <f t="shared" si="7"/>
        <v>0</v>
      </c>
      <c r="CC71" s="24">
        <f t="shared" si="7"/>
        <v>0</v>
      </c>
      <c r="CD71" s="24">
        <f t="shared" si="7"/>
        <v>0</v>
      </c>
      <c r="CE71" s="24">
        <f t="shared" si="7"/>
        <v>0</v>
      </c>
      <c r="CF71" s="24">
        <f t="shared" si="7"/>
        <v>0</v>
      </c>
      <c r="CG71" s="24">
        <f t="shared" si="7"/>
        <v>0</v>
      </c>
      <c r="CH71" s="24">
        <f t="shared" si="7"/>
        <v>0</v>
      </c>
      <c r="CI71" s="24">
        <f t="shared" si="7"/>
        <v>0</v>
      </c>
      <c r="CJ71" s="25">
        <f t="shared" si="7"/>
        <v>0</v>
      </c>
      <c r="CK71" s="23">
        <f>CK60/CK70/12</f>
        <v>77.265846581171047</v>
      </c>
      <c r="CL71" s="24">
        <f t="shared" ref="CL71:DA71" si="8">CL59/CL70/12</f>
        <v>0</v>
      </c>
      <c r="CM71" s="24">
        <f t="shared" si="8"/>
        <v>0</v>
      </c>
      <c r="CN71" s="24">
        <f t="shared" si="8"/>
        <v>0</v>
      </c>
      <c r="CO71" s="24">
        <f t="shared" si="8"/>
        <v>0</v>
      </c>
      <c r="CP71" s="24">
        <f t="shared" si="8"/>
        <v>0</v>
      </c>
      <c r="CQ71" s="24">
        <f t="shared" si="8"/>
        <v>0</v>
      </c>
      <c r="CR71" s="24">
        <f t="shared" si="8"/>
        <v>0</v>
      </c>
      <c r="CS71" s="24">
        <f t="shared" si="8"/>
        <v>0</v>
      </c>
      <c r="CT71" s="24">
        <f t="shared" si="8"/>
        <v>0</v>
      </c>
      <c r="CU71" s="24">
        <f t="shared" si="8"/>
        <v>0</v>
      </c>
      <c r="CV71" s="24">
        <f t="shared" si="8"/>
        <v>0</v>
      </c>
      <c r="CW71" s="24">
        <f t="shared" si="8"/>
        <v>0</v>
      </c>
      <c r="CX71" s="24">
        <f t="shared" si="8"/>
        <v>0</v>
      </c>
      <c r="CY71" s="24">
        <f t="shared" si="8"/>
        <v>0</v>
      </c>
      <c r="CZ71" s="24">
        <f t="shared" si="8"/>
        <v>0</v>
      </c>
      <c r="DA71" s="24">
        <f t="shared" si="8"/>
        <v>0</v>
      </c>
    </row>
    <row r="72" spans="1:105" s="3" customFormat="1" ht="71.25" customHeight="1" x14ac:dyDescent="0.2">
      <c r="A72" s="17" t="s">
        <v>90</v>
      </c>
      <c r="B72" s="17"/>
      <c r="C72" s="17"/>
      <c r="D72" s="17"/>
      <c r="E72" s="17"/>
      <c r="F72" s="17"/>
      <c r="G72" s="17"/>
      <c r="H72" s="18" t="s">
        <v>91</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c r="AK72" s="20"/>
      <c r="AL72" s="20"/>
      <c r="AM72" s="20"/>
      <c r="AN72" s="20"/>
      <c r="AO72" s="20"/>
      <c r="AP72" s="20"/>
      <c r="AQ72" s="20"/>
      <c r="AR72" s="20"/>
      <c r="AS72" s="20"/>
      <c r="AT72" s="20"/>
      <c r="AU72" s="20"/>
      <c r="AV72" s="20"/>
      <c r="AW72" s="20"/>
      <c r="AX72" s="20"/>
      <c r="AY72" s="21"/>
      <c r="AZ72" s="32" t="s">
        <v>300</v>
      </c>
      <c r="BA72" s="33"/>
      <c r="BB72" s="33"/>
      <c r="BC72" s="33"/>
      <c r="BD72" s="33"/>
      <c r="BE72" s="33"/>
      <c r="BF72" s="33"/>
      <c r="BG72" s="33"/>
      <c r="BH72" s="33"/>
      <c r="BI72" s="33"/>
      <c r="BJ72" s="33"/>
      <c r="BK72" s="33"/>
      <c r="BL72" s="33"/>
      <c r="BM72" s="33"/>
      <c r="BN72" s="33"/>
      <c r="BO72" s="33"/>
      <c r="BP72" s="33"/>
      <c r="BQ72" s="33"/>
      <c r="BR72" s="33"/>
      <c r="BS72" s="34"/>
      <c r="BT72" s="26" t="s">
        <v>301</v>
      </c>
      <c r="BU72" s="27"/>
      <c r="BV72" s="27"/>
      <c r="BW72" s="27"/>
      <c r="BX72" s="27"/>
      <c r="BY72" s="27"/>
      <c r="BZ72" s="27"/>
      <c r="CA72" s="27"/>
      <c r="CB72" s="27"/>
      <c r="CC72" s="27"/>
      <c r="CD72" s="27"/>
      <c r="CE72" s="27"/>
      <c r="CF72" s="27"/>
      <c r="CG72" s="27"/>
      <c r="CH72" s="27"/>
      <c r="CI72" s="27"/>
      <c r="CJ72" s="28"/>
      <c r="CK72" s="26" t="s">
        <v>301</v>
      </c>
      <c r="CL72" s="27"/>
      <c r="CM72" s="27"/>
      <c r="CN72" s="27"/>
      <c r="CO72" s="27"/>
      <c r="CP72" s="27"/>
      <c r="CQ72" s="27"/>
      <c r="CR72" s="27"/>
      <c r="CS72" s="27"/>
      <c r="CT72" s="27"/>
      <c r="CU72" s="27"/>
      <c r="CV72" s="27"/>
      <c r="CW72" s="27"/>
      <c r="CX72" s="27"/>
      <c r="CY72" s="27"/>
      <c r="CZ72" s="27"/>
      <c r="DA72" s="28"/>
    </row>
    <row r="73" spans="1:105" s="3" customFormat="1" ht="54" customHeight="1" x14ac:dyDescent="0.2">
      <c r="A73" s="17" t="s">
        <v>92</v>
      </c>
      <c r="B73" s="17"/>
      <c r="C73" s="17"/>
      <c r="D73" s="17"/>
      <c r="E73" s="17"/>
      <c r="F73" s="17"/>
      <c r="G73" s="17"/>
      <c r="H73" s="18" t="s">
        <v>93</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30</v>
      </c>
      <c r="AK73" s="20"/>
      <c r="AL73" s="20"/>
      <c r="AM73" s="20"/>
      <c r="AN73" s="20"/>
      <c r="AO73" s="20"/>
      <c r="AP73" s="20"/>
      <c r="AQ73" s="20"/>
      <c r="AR73" s="20"/>
      <c r="AS73" s="20"/>
      <c r="AT73" s="20"/>
      <c r="AU73" s="20"/>
      <c r="AV73" s="20"/>
      <c r="AW73" s="20"/>
      <c r="AX73" s="20"/>
      <c r="AY73" s="21"/>
      <c r="AZ73" s="19">
        <v>10</v>
      </c>
      <c r="BA73" s="20"/>
      <c r="BB73" s="20"/>
      <c r="BC73" s="20"/>
      <c r="BD73" s="20"/>
      <c r="BE73" s="20"/>
      <c r="BF73" s="20"/>
      <c r="BG73" s="20"/>
      <c r="BH73" s="20"/>
      <c r="BI73" s="20"/>
      <c r="BJ73" s="20"/>
      <c r="BK73" s="20"/>
      <c r="BL73" s="20"/>
      <c r="BM73" s="20"/>
      <c r="BN73" s="20"/>
      <c r="BO73" s="20"/>
      <c r="BP73" s="20"/>
      <c r="BQ73" s="20"/>
      <c r="BR73" s="20"/>
      <c r="BS73" s="21"/>
      <c r="BT73" s="19">
        <v>10</v>
      </c>
      <c r="BU73" s="20"/>
      <c r="BV73" s="20"/>
      <c r="BW73" s="20"/>
      <c r="BX73" s="20"/>
      <c r="BY73" s="20"/>
      <c r="BZ73" s="20"/>
      <c r="CA73" s="20"/>
      <c r="CB73" s="20"/>
      <c r="CC73" s="20"/>
      <c r="CD73" s="20"/>
      <c r="CE73" s="20"/>
      <c r="CF73" s="20"/>
      <c r="CG73" s="20"/>
      <c r="CH73" s="20"/>
      <c r="CI73" s="20"/>
      <c r="CJ73" s="21"/>
      <c r="CK73" s="19">
        <v>10</v>
      </c>
      <c r="CL73" s="20"/>
      <c r="CM73" s="20"/>
      <c r="CN73" s="20"/>
      <c r="CO73" s="20"/>
      <c r="CP73" s="20"/>
      <c r="CQ73" s="20"/>
      <c r="CR73" s="20"/>
      <c r="CS73" s="20"/>
      <c r="CT73" s="20"/>
      <c r="CU73" s="20"/>
      <c r="CV73" s="20"/>
      <c r="CW73" s="20"/>
      <c r="CX73" s="20"/>
      <c r="CY73" s="20"/>
      <c r="CZ73" s="20"/>
      <c r="DA73" s="20"/>
    </row>
    <row r="74" spans="1:105" s="3" customFormat="1" ht="66" customHeight="1" x14ac:dyDescent="0.2">
      <c r="A74" s="17" t="s">
        <v>94</v>
      </c>
      <c r="B74" s="17"/>
      <c r="C74" s="17"/>
      <c r="D74" s="17"/>
      <c r="E74" s="17"/>
      <c r="F74" s="17"/>
      <c r="G74" s="17"/>
      <c r="H74" s="18" t="s">
        <v>95</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30</v>
      </c>
      <c r="AK74" s="20"/>
      <c r="AL74" s="20"/>
      <c r="AM74" s="20"/>
      <c r="AN74" s="20"/>
      <c r="AO74" s="20"/>
      <c r="AP74" s="20"/>
      <c r="AQ74" s="20"/>
      <c r="AR74" s="20"/>
      <c r="AS74" s="20"/>
      <c r="AT74" s="20"/>
      <c r="AU74" s="20"/>
      <c r="AV74" s="20"/>
      <c r="AW74" s="20"/>
      <c r="AX74" s="20"/>
      <c r="AY74" s="21"/>
      <c r="AZ74" s="23">
        <v>51763</v>
      </c>
      <c r="BA74" s="24"/>
      <c r="BB74" s="24"/>
      <c r="BC74" s="24"/>
      <c r="BD74" s="24"/>
      <c r="BE74" s="24"/>
      <c r="BF74" s="24"/>
      <c r="BG74" s="24"/>
      <c r="BH74" s="24"/>
      <c r="BI74" s="24"/>
      <c r="BJ74" s="24"/>
      <c r="BK74" s="24"/>
      <c r="BL74" s="24"/>
      <c r="BM74" s="24"/>
      <c r="BN74" s="24"/>
      <c r="BO74" s="24"/>
      <c r="BP74" s="24"/>
      <c r="BQ74" s="24"/>
      <c r="BR74" s="24"/>
      <c r="BS74" s="25"/>
      <c r="BT74" s="29">
        <v>0</v>
      </c>
      <c r="BU74" s="30"/>
      <c r="BV74" s="30"/>
      <c r="BW74" s="30"/>
      <c r="BX74" s="30"/>
      <c r="BY74" s="30"/>
      <c r="BZ74" s="30"/>
      <c r="CA74" s="30"/>
      <c r="CB74" s="30"/>
      <c r="CC74" s="30"/>
      <c r="CD74" s="30"/>
      <c r="CE74" s="30"/>
      <c r="CF74" s="30"/>
      <c r="CG74" s="30"/>
      <c r="CH74" s="30"/>
      <c r="CI74" s="30"/>
      <c r="CJ74" s="31"/>
      <c r="CK74" s="29">
        <v>0</v>
      </c>
      <c r="CL74" s="30"/>
      <c r="CM74" s="30"/>
      <c r="CN74" s="30"/>
      <c r="CO74" s="30"/>
      <c r="CP74" s="30"/>
      <c r="CQ74" s="30"/>
      <c r="CR74" s="30"/>
      <c r="CS74" s="30"/>
      <c r="CT74" s="30"/>
      <c r="CU74" s="30"/>
      <c r="CV74" s="30"/>
      <c r="CW74" s="30"/>
      <c r="CX74" s="30"/>
      <c r="CY74" s="30"/>
      <c r="CZ74" s="30"/>
      <c r="DA74" s="30"/>
    </row>
    <row r="75" spans="1:105" s="3" customFormat="1" ht="15" hidden="1" x14ac:dyDescent="0.25">
      <c r="A75" s="22" t="s">
        <v>96</v>
      </c>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row>
    <row r="76" spans="1:105" s="3" customFormat="1" ht="40.5" hidden="1" customHeight="1" x14ac:dyDescent="0.2">
      <c r="A76" s="17" t="s">
        <v>26</v>
      </c>
      <c r="B76" s="17"/>
      <c r="C76" s="17"/>
      <c r="D76" s="17"/>
      <c r="E76" s="17"/>
      <c r="F76" s="17"/>
      <c r="G76" s="17"/>
      <c r="H76" s="18" t="s">
        <v>97</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c r="AK76" s="20"/>
      <c r="AL76" s="20"/>
      <c r="AM76" s="20"/>
      <c r="AN76" s="20"/>
      <c r="AO76" s="20"/>
      <c r="AP76" s="20"/>
      <c r="AQ76" s="20"/>
      <c r="AR76" s="20"/>
      <c r="AS76" s="20"/>
      <c r="AT76" s="20"/>
      <c r="AU76" s="20"/>
      <c r="AV76" s="20"/>
      <c r="AW76" s="20"/>
      <c r="AX76" s="20"/>
      <c r="AY76" s="21"/>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3" customFormat="1" ht="15" hidden="1" customHeight="1" x14ac:dyDescent="0.2">
      <c r="A77" s="17"/>
      <c r="B77" s="17"/>
      <c r="C77" s="17"/>
      <c r="D77" s="17"/>
      <c r="E77" s="17"/>
      <c r="F77" s="17"/>
      <c r="G77" s="17"/>
      <c r="H77" s="18" t="s">
        <v>65</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c r="AK77" s="20"/>
      <c r="AL77" s="20"/>
      <c r="AM77" s="20"/>
      <c r="AN77" s="20"/>
      <c r="AO77" s="20"/>
      <c r="AP77" s="20"/>
      <c r="AQ77" s="20"/>
      <c r="AR77" s="20"/>
      <c r="AS77" s="20"/>
      <c r="AT77" s="20"/>
      <c r="AU77" s="20"/>
      <c r="AV77" s="20"/>
      <c r="AW77" s="20"/>
      <c r="AX77" s="20"/>
      <c r="AY77" s="21"/>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3" customFormat="1" ht="40.5" hidden="1" customHeight="1" x14ac:dyDescent="0.2">
      <c r="A78" s="17" t="s">
        <v>28</v>
      </c>
      <c r="B78" s="17"/>
      <c r="C78" s="17"/>
      <c r="D78" s="17"/>
      <c r="E78" s="17"/>
      <c r="F78" s="17"/>
      <c r="G78" s="17"/>
      <c r="H78" s="18" t="s">
        <v>98</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53</v>
      </c>
      <c r="AK78" s="20"/>
      <c r="AL78" s="20"/>
      <c r="AM78" s="20"/>
      <c r="AN78" s="20"/>
      <c r="AO78" s="20"/>
      <c r="AP78" s="20"/>
      <c r="AQ78" s="20"/>
      <c r="AR78" s="20"/>
      <c r="AS78" s="20"/>
      <c r="AT78" s="20"/>
      <c r="AU78" s="20"/>
      <c r="AV78" s="20"/>
      <c r="AW78" s="20"/>
      <c r="AX78" s="20"/>
      <c r="AY78" s="21"/>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3" customFormat="1" ht="27.75" hidden="1" customHeight="1" x14ac:dyDescent="0.2">
      <c r="A79" s="17" t="s">
        <v>99</v>
      </c>
      <c r="B79" s="17"/>
      <c r="C79" s="17"/>
      <c r="D79" s="17"/>
      <c r="E79" s="17"/>
      <c r="F79" s="17"/>
      <c r="G79" s="17"/>
      <c r="H79" s="18" t="s">
        <v>100</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53</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 customFormat="1" ht="15" hidden="1" customHeight="1" x14ac:dyDescent="0.2">
      <c r="A80" s="17"/>
      <c r="B80" s="17"/>
      <c r="C80" s="17"/>
      <c r="D80" s="17"/>
      <c r="E80" s="17"/>
      <c r="F80" s="17"/>
      <c r="G80" s="17"/>
      <c r="H80" s="18" t="s">
        <v>101</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53</v>
      </c>
      <c r="AK80" s="20"/>
      <c r="AL80" s="20"/>
      <c r="AM80" s="20"/>
      <c r="AN80" s="20"/>
      <c r="AO80" s="20"/>
      <c r="AP80" s="20"/>
      <c r="AQ80" s="20"/>
      <c r="AR80" s="20"/>
      <c r="AS80" s="20"/>
      <c r="AT80" s="20"/>
      <c r="AU80" s="20"/>
      <c r="AV80" s="20"/>
      <c r="AW80" s="20"/>
      <c r="AX80" s="20"/>
      <c r="AY80" s="21"/>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3" customFormat="1" ht="15" hidden="1" customHeight="1" x14ac:dyDescent="0.2">
      <c r="A81" s="17"/>
      <c r="B81" s="17"/>
      <c r="C81" s="17"/>
      <c r="D81" s="17"/>
      <c r="E81" s="17"/>
      <c r="F81" s="17"/>
      <c r="G81" s="17"/>
      <c r="H81" s="18" t="s">
        <v>102</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53</v>
      </c>
      <c r="AK81" s="20"/>
      <c r="AL81" s="20"/>
      <c r="AM81" s="20"/>
      <c r="AN81" s="20"/>
      <c r="AO81" s="20"/>
      <c r="AP81" s="20"/>
      <c r="AQ81" s="20"/>
      <c r="AR81" s="20"/>
      <c r="AS81" s="20"/>
      <c r="AT81" s="20"/>
      <c r="AU81" s="20"/>
      <c r="AV81" s="20"/>
      <c r="AW81" s="20"/>
      <c r="AX81" s="20"/>
      <c r="AY81" s="21"/>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3" customFormat="1" ht="15" hidden="1" customHeight="1" x14ac:dyDescent="0.2">
      <c r="A82" s="17" t="s">
        <v>103</v>
      </c>
      <c r="B82" s="17"/>
      <c r="C82" s="17"/>
      <c r="D82" s="17"/>
      <c r="E82" s="17"/>
      <c r="F82" s="17"/>
      <c r="G82" s="17"/>
      <c r="H82" s="18" t="s">
        <v>104</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53</v>
      </c>
      <c r="AK82" s="20"/>
      <c r="AL82" s="20"/>
      <c r="AM82" s="20"/>
      <c r="AN82" s="20"/>
      <c r="AO82" s="20"/>
      <c r="AP82" s="20"/>
      <c r="AQ82" s="20"/>
      <c r="AR82" s="20"/>
      <c r="AS82" s="20"/>
      <c r="AT82" s="20"/>
      <c r="AU82" s="20"/>
      <c r="AV82" s="20"/>
      <c r="AW82" s="20"/>
      <c r="AX82" s="20"/>
      <c r="AY82" s="21"/>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3" customFormat="1" ht="15" hidden="1" customHeight="1" x14ac:dyDescent="0.2">
      <c r="A83" s="17"/>
      <c r="B83" s="17"/>
      <c r="C83" s="17"/>
      <c r="D83" s="17"/>
      <c r="E83" s="17"/>
      <c r="F83" s="17"/>
      <c r="G83" s="17"/>
      <c r="H83" s="18" t="s">
        <v>101</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53</v>
      </c>
      <c r="AK83" s="20"/>
      <c r="AL83" s="20"/>
      <c r="AM83" s="20"/>
      <c r="AN83" s="20"/>
      <c r="AO83" s="20"/>
      <c r="AP83" s="20"/>
      <c r="AQ83" s="20"/>
      <c r="AR83" s="20"/>
      <c r="AS83" s="20"/>
      <c r="AT83" s="20"/>
      <c r="AU83" s="20"/>
      <c r="AV83" s="20"/>
      <c r="AW83" s="20"/>
      <c r="AX83" s="20"/>
      <c r="AY83" s="21"/>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3" customFormat="1" ht="15" hidden="1" customHeight="1" x14ac:dyDescent="0.2">
      <c r="A84" s="17"/>
      <c r="B84" s="17"/>
      <c r="C84" s="17"/>
      <c r="D84" s="17"/>
      <c r="E84" s="17"/>
      <c r="F84" s="17"/>
      <c r="G84" s="17"/>
      <c r="H84" s="18" t="s">
        <v>102</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53</v>
      </c>
      <c r="AK84" s="20"/>
      <c r="AL84" s="20"/>
      <c r="AM84" s="20"/>
      <c r="AN84" s="20"/>
      <c r="AO84" s="20"/>
      <c r="AP84" s="20"/>
      <c r="AQ84" s="20"/>
      <c r="AR84" s="20"/>
      <c r="AS84" s="20"/>
      <c r="AT84" s="20"/>
      <c r="AU84" s="20"/>
      <c r="AV84" s="20"/>
      <c r="AW84" s="20"/>
      <c r="AX84" s="20"/>
      <c r="AY84" s="21"/>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3" customFormat="1" ht="15" hidden="1" customHeight="1" x14ac:dyDescent="0.2">
      <c r="A85" s="17"/>
      <c r="B85" s="17"/>
      <c r="C85" s="17"/>
      <c r="D85" s="17"/>
      <c r="E85" s="17"/>
      <c r="F85" s="17"/>
      <c r="G85" s="17"/>
      <c r="H85" s="18" t="s">
        <v>65</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53</v>
      </c>
      <c r="AK85" s="20"/>
      <c r="AL85" s="20"/>
      <c r="AM85" s="20"/>
      <c r="AN85" s="20"/>
      <c r="AO85" s="20"/>
      <c r="AP85" s="20"/>
      <c r="AQ85" s="20"/>
      <c r="AR85" s="20"/>
      <c r="AS85" s="20"/>
      <c r="AT85" s="20"/>
      <c r="AU85" s="20"/>
      <c r="AV85" s="20"/>
      <c r="AW85" s="20"/>
      <c r="AX85" s="20"/>
      <c r="AY85" s="21"/>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3" customFormat="1" ht="120" hidden="1" customHeight="1" x14ac:dyDescent="0.2">
      <c r="A86" s="17" t="s">
        <v>105</v>
      </c>
      <c r="B86" s="17"/>
      <c r="C86" s="17"/>
      <c r="D86" s="17"/>
      <c r="E86" s="17"/>
      <c r="F86" s="17"/>
      <c r="G86" s="17"/>
      <c r="H86" s="18" t="s">
        <v>106</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53</v>
      </c>
      <c r="AK86" s="20"/>
      <c r="AL86" s="20"/>
      <c r="AM86" s="20"/>
      <c r="AN86" s="20"/>
      <c r="AO86" s="20"/>
      <c r="AP86" s="20"/>
      <c r="AQ86" s="20"/>
      <c r="AR86" s="20"/>
      <c r="AS86" s="20"/>
      <c r="AT86" s="20"/>
      <c r="AU86" s="20"/>
      <c r="AV86" s="20"/>
      <c r="AW86" s="20"/>
      <c r="AX86" s="20"/>
      <c r="AY86" s="21"/>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3" customFormat="1" ht="27.75" hidden="1" customHeight="1" x14ac:dyDescent="0.2">
      <c r="A87" s="17" t="s">
        <v>27</v>
      </c>
      <c r="B87" s="17"/>
      <c r="C87" s="17"/>
      <c r="D87" s="17"/>
      <c r="E87" s="17"/>
      <c r="F87" s="17"/>
      <c r="G87" s="17"/>
      <c r="H87" s="18" t="s">
        <v>100</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53</v>
      </c>
      <c r="AK87" s="20"/>
      <c r="AL87" s="20"/>
      <c r="AM87" s="20"/>
      <c r="AN87" s="20"/>
      <c r="AO87" s="20"/>
      <c r="AP87" s="20"/>
      <c r="AQ87" s="20"/>
      <c r="AR87" s="20"/>
      <c r="AS87" s="20"/>
      <c r="AT87" s="20"/>
      <c r="AU87" s="20"/>
      <c r="AV87" s="20"/>
      <c r="AW87" s="20"/>
      <c r="AX87" s="20"/>
      <c r="AY87" s="21"/>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3" customFormat="1" ht="15" hidden="1" customHeight="1" x14ac:dyDescent="0.2">
      <c r="A88" s="17"/>
      <c r="B88" s="17"/>
      <c r="C88" s="17"/>
      <c r="D88" s="17"/>
      <c r="E88" s="17"/>
      <c r="F88" s="17"/>
      <c r="G88" s="17"/>
      <c r="H88" s="18" t="s">
        <v>101</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53</v>
      </c>
      <c r="AK88" s="20"/>
      <c r="AL88" s="20"/>
      <c r="AM88" s="20"/>
      <c r="AN88" s="20"/>
      <c r="AO88" s="20"/>
      <c r="AP88" s="20"/>
      <c r="AQ88" s="20"/>
      <c r="AR88" s="20"/>
      <c r="AS88" s="20"/>
      <c r="AT88" s="20"/>
      <c r="AU88" s="20"/>
      <c r="AV88" s="20"/>
      <c r="AW88" s="20"/>
      <c r="AX88" s="20"/>
      <c r="AY88" s="21"/>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3" customFormat="1" ht="15" hidden="1" customHeight="1" x14ac:dyDescent="0.2">
      <c r="A89" s="17"/>
      <c r="B89" s="17"/>
      <c r="C89" s="17"/>
      <c r="D89" s="17"/>
      <c r="E89" s="17"/>
      <c r="F89" s="17"/>
      <c r="G89" s="17"/>
      <c r="H89" s="18" t="s">
        <v>102</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53</v>
      </c>
      <c r="AK89" s="20"/>
      <c r="AL89" s="20"/>
      <c r="AM89" s="20"/>
      <c r="AN89" s="20"/>
      <c r="AO89" s="20"/>
      <c r="AP89" s="20"/>
      <c r="AQ89" s="20"/>
      <c r="AR89" s="20"/>
      <c r="AS89" s="20"/>
      <c r="AT89" s="20"/>
      <c r="AU89" s="20"/>
      <c r="AV89" s="20"/>
      <c r="AW89" s="20"/>
      <c r="AX89" s="20"/>
      <c r="AY89" s="21"/>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3" customFormat="1" ht="15" hidden="1" customHeight="1" x14ac:dyDescent="0.2">
      <c r="A90" s="17" t="s">
        <v>107</v>
      </c>
      <c r="B90" s="17"/>
      <c r="C90" s="17"/>
      <c r="D90" s="17"/>
      <c r="E90" s="17"/>
      <c r="F90" s="17"/>
      <c r="G90" s="17"/>
      <c r="H90" s="18" t="s">
        <v>104</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53</v>
      </c>
      <c r="AK90" s="20"/>
      <c r="AL90" s="20"/>
      <c r="AM90" s="20"/>
      <c r="AN90" s="20"/>
      <c r="AO90" s="20"/>
      <c r="AP90" s="20"/>
      <c r="AQ90" s="20"/>
      <c r="AR90" s="20"/>
      <c r="AS90" s="20"/>
      <c r="AT90" s="20"/>
      <c r="AU90" s="20"/>
      <c r="AV90" s="20"/>
      <c r="AW90" s="20"/>
      <c r="AX90" s="20"/>
      <c r="AY90" s="21"/>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3" customFormat="1" ht="15" hidden="1" customHeight="1" x14ac:dyDescent="0.2">
      <c r="A91" s="17"/>
      <c r="B91" s="17"/>
      <c r="C91" s="17"/>
      <c r="D91" s="17"/>
      <c r="E91" s="17"/>
      <c r="F91" s="17"/>
      <c r="G91" s="17"/>
      <c r="H91" s="18" t="s">
        <v>101</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53</v>
      </c>
      <c r="AK91" s="20"/>
      <c r="AL91" s="20"/>
      <c r="AM91" s="20"/>
      <c r="AN91" s="20"/>
      <c r="AO91" s="20"/>
      <c r="AP91" s="20"/>
      <c r="AQ91" s="20"/>
      <c r="AR91" s="20"/>
      <c r="AS91" s="20"/>
      <c r="AT91" s="20"/>
      <c r="AU91" s="20"/>
      <c r="AV91" s="20"/>
      <c r="AW91" s="20"/>
      <c r="AX91" s="20"/>
      <c r="AY91" s="21"/>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3" customFormat="1" ht="15" hidden="1" customHeight="1" x14ac:dyDescent="0.2">
      <c r="A92" s="17"/>
      <c r="B92" s="17"/>
      <c r="C92" s="17"/>
      <c r="D92" s="17"/>
      <c r="E92" s="17"/>
      <c r="F92" s="17"/>
      <c r="G92" s="17"/>
      <c r="H92" s="18" t="s">
        <v>102</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53</v>
      </c>
      <c r="AK92" s="20"/>
      <c r="AL92" s="20"/>
      <c r="AM92" s="20"/>
      <c r="AN92" s="20"/>
      <c r="AO92" s="20"/>
      <c r="AP92" s="20"/>
      <c r="AQ92" s="20"/>
      <c r="AR92" s="20"/>
      <c r="AS92" s="20"/>
      <c r="AT92" s="20"/>
      <c r="AU92" s="20"/>
      <c r="AV92" s="20"/>
      <c r="AW92" s="20"/>
      <c r="AX92" s="20"/>
      <c r="AY92" s="21"/>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3" customFormat="1" ht="93" hidden="1" customHeight="1" x14ac:dyDescent="0.2">
      <c r="A93" s="17" t="s">
        <v>108</v>
      </c>
      <c r="B93" s="17"/>
      <c r="C93" s="17"/>
      <c r="D93" s="17"/>
      <c r="E93" s="17"/>
      <c r="F93" s="17"/>
      <c r="G93" s="17"/>
      <c r="H93" s="18" t="s">
        <v>109</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53</v>
      </c>
      <c r="AK93" s="20"/>
      <c r="AL93" s="20"/>
      <c r="AM93" s="20"/>
      <c r="AN93" s="20"/>
      <c r="AO93" s="20"/>
      <c r="AP93" s="20"/>
      <c r="AQ93" s="20"/>
      <c r="AR93" s="20"/>
      <c r="AS93" s="20"/>
      <c r="AT93" s="20"/>
      <c r="AU93" s="20"/>
      <c r="AV93" s="20"/>
      <c r="AW93" s="20"/>
      <c r="AX93" s="20"/>
      <c r="AY93" s="21"/>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3" customFormat="1" ht="27.75" hidden="1" customHeight="1" x14ac:dyDescent="0.2">
      <c r="A94" s="17" t="s">
        <v>110</v>
      </c>
      <c r="B94" s="17"/>
      <c r="C94" s="17"/>
      <c r="D94" s="17"/>
      <c r="E94" s="17"/>
      <c r="F94" s="17"/>
      <c r="G94" s="17"/>
      <c r="H94" s="18" t="s">
        <v>100</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53</v>
      </c>
      <c r="AK94" s="20"/>
      <c r="AL94" s="20"/>
      <c r="AM94" s="20"/>
      <c r="AN94" s="20"/>
      <c r="AO94" s="20"/>
      <c r="AP94" s="20"/>
      <c r="AQ94" s="20"/>
      <c r="AR94" s="20"/>
      <c r="AS94" s="20"/>
      <c r="AT94" s="20"/>
      <c r="AU94" s="20"/>
      <c r="AV94" s="20"/>
      <c r="AW94" s="20"/>
      <c r="AX94" s="20"/>
      <c r="AY94" s="21"/>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3" customFormat="1" ht="15" hidden="1" customHeight="1" x14ac:dyDescent="0.2">
      <c r="A95" s="17"/>
      <c r="B95" s="17"/>
      <c r="C95" s="17"/>
      <c r="D95" s="17"/>
      <c r="E95" s="17"/>
      <c r="F95" s="17"/>
      <c r="G95" s="17"/>
      <c r="H95" s="18" t="s">
        <v>101</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53</v>
      </c>
      <c r="AK95" s="20"/>
      <c r="AL95" s="20"/>
      <c r="AM95" s="20"/>
      <c r="AN95" s="20"/>
      <c r="AO95" s="20"/>
      <c r="AP95" s="20"/>
      <c r="AQ95" s="20"/>
      <c r="AR95" s="20"/>
      <c r="AS95" s="20"/>
      <c r="AT95" s="20"/>
      <c r="AU95" s="20"/>
      <c r="AV95" s="20"/>
      <c r="AW95" s="20"/>
      <c r="AX95" s="20"/>
      <c r="AY95" s="21"/>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3" customFormat="1" ht="15" hidden="1" customHeight="1" x14ac:dyDescent="0.2">
      <c r="A96" s="17"/>
      <c r="B96" s="17"/>
      <c r="C96" s="17"/>
      <c r="D96" s="17"/>
      <c r="E96" s="17"/>
      <c r="F96" s="17"/>
      <c r="G96" s="17"/>
      <c r="H96" s="18" t="s">
        <v>102</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53</v>
      </c>
      <c r="AK96" s="20"/>
      <c r="AL96" s="20"/>
      <c r="AM96" s="20"/>
      <c r="AN96" s="20"/>
      <c r="AO96" s="20"/>
      <c r="AP96" s="20"/>
      <c r="AQ96" s="20"/>
      <c r="AR96" s="20"/>
      <c r="AS96" s="20"/>
      <c r="AT96" s="20"/>
      <c r="AU96" s="20"/>
      <c r="AV96" s="20"/>
      <c r="AW96" s="20"/>
      <c r="AX96" s="20"/>
      <c r="AY96" s="21"/>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3" customFormat="1" ht="15" hidden="1" customHeight="1" x14ac:dyDescent="0.2">
      <c r="A97" s="17" t="s">
        <v>111</v>
      </c>
      <c r="B97" s="17"/>
      <c r="C97" s="17"/>
      <c r="D97" s="17"/>
      <c r="E97" s="17"/>
      <c r="F97" s="17"/>
      <c r="G97" s="17"/>
      <c r="H97" s="18" t="s">
        <v>104</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53</v>
      </c>
      <c r="AK97" s="20"/>
      <c r="AL97" s="20"/>
      <c r="AM97" s="20"/>
      <c r="AN97" s="20"/>
      <c r="AO97" s="20"/>
      <c r="AP97" s="20"/>
      <c r="AQ97" s="20"/>
      <c r="AR97" s="20"/>
      <c r="AS97" s="20"/>
      <c r="AT97" s="20"/>
      <c r="AU97" s="20"/>
      <c r="AV97" s="20"/>
      <c r="AW97" s="20"/>
      <c r="AX97" s="20"/>
      <c r="AY97" s="21"/>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3" customFormat="1" ht="15" hidden="1" customHeight="1" x14ac:dyDescent="0.2">
      <c r="A98" s="17"/>
      <c r="B98" s="17"/>
      <c r="C98" s="17"/>
      <c r="D98" s="17"/>
      <c r="E98" s="17"/>
      <c r="F98" s="17"/>
      <c r="G98" s="17"/>
      <c r="H98" s="18" t="s">
        <v>101</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53</v>
      </c>
      <c r="AK98" s="20"/>
      <c r="AL98" s="20"/>
      <c r="AM98" s="20"/>
      <c r="AN98" s="20"/>
      <c r="AO98" s="20"/>
      <c r="AP98" s="20"/>
      <c r="AQ98" s="20"/>
      <c r="AR98" s="20"/>
      <c r="AS98" s="20"/>
      <c r="AT98" s="20"/>
      <c r="AU98" s="20"/>
      <c r="AV98" s="20"/>
      <c r="AW98" s="20"/>
      <c r="AX98" s="20"/>
      <c r="AY98" s="21"/>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3" customFormat="1" ht="15" hidden="1" customHeight="1" x14ac:dyDescent="0.2">
      <c r="A99" s="17"/>
      <c r="B99" s="17"/>
      <c r="C99" s="17"/>
      <c r="D99" s="17"/>
      <c r="E99" s="17"/>
      <c r="F99" s="17"/>
      <c r="G99" s="17"/>
      <c r="H99" s="18" t="s">
        <v>102</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53</v>
      </c>
      <c r="AK99" s="20"/>
      <c r="AL99" s="20"/>
      <c r="AM99" s="20"/>
      <c r="AN99" s="20"/>
      <c r="AO99" s="20"/>
      <c r="AP99" s="20"/>
      <c r="AQ99" s="20"/>
      <c r="AR99" s="20"/>
      <c r="AS99" s="20"/>
      <c r="AT99" s="20"/>
      <c r="AU99" s="20"/>
      <c r="AV99" s="20"/>
      <c r="AW99" s="20"/>
      <c r="AX99" s="20"/>
      <c r="AY99" s="21"/>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3" customFormat="1" ht="105" hidden="1" customHeight="1" x14ac:dyDescent="0.2">
      <c r="A100" s="17" t="s">
        <v>112</v>
      </c>
      <c r="B100" s="17"/>
      <c r="C100" s="17"/>
      <c r="D100" s="17"/>
      <c r="E100" s="17"/>
      <c r="F100" s="17"/>
      <c r="G100" s="17"/>
      <c r="H100" s="18" t="s">
        <v>113</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53</v>
      </c>
      <c r="AK100" s="20"/>
      <c r="AL100" s="20"/>
      <c r="AM100" s="20"/>
      <c r="AN100" s="20"/>
      <c r="AO100" s="20"/>
      <c r="AP100" s="20"/>
      <c r="AQ100" s="20"/>
      <c r="AR100" s="20"/>
      <c r="AS100" s="20"/>
      <c r="AT100" s="20"/>
      <c r="AU100" s="20"/>
      <c r="AV100" s="20"/>
      <c r="AW100" s="20"/>
      <c r="AX100" s="20"/>
      <c r="AY100" s="21"/>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3" customFormat="1" ht="27.75" hidden="1" customHeight="1" x14ac:dyDescent="0.2">
      <c r="A101" s="17" t="s">
        <v>114</v>
      </c>
      <c r="B101" s="17"/>
      <c r="C101" s="17"/>
      <c r="D101" s="17"/>
      <c r="E101" s="17"/>
      <c r="F101" s="17"/>
      <c r="G101" s="17"/>
      <c r="H101" s="18" t="s">
        <v>100</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53</v>
      </c>
      <c r="AK101" s="20"/>
      <c r="AL101" s="20"/>
      <c r="AM101" s="20"/>
      <c r="AN101" s="20"/>
      <c r="AO101" s="20"/>
      <c r="AP101" s="20"/>
      <c r="AQ101" s="20"/>
      <c r="AR101" s="20"/>
      <c r="AS101" s="20"/>
      <c r="AT101" s="20"/>
      <c r="AU101" s="20"/>
      <c r="AV101" s="20"/>
      <c r="AW101" s="20"/>
      <c r="AX101" s="20"/>
      <c r="AY101" s="21"/>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3" customFormat="1" ht="15" hidden="1" customHeight="1" x14ac:dyDescent="0.2">
      <c r="A102" s="17"/>
      <c r="B102" s="17"/>
      <c r="C102" s="17"/>
      <c r="D102" s="17"/>
      <c r="E102" s="17"/>
      <c r="F102" s="17"/>
      <c r="G102" s="17"/>
      <c r="H102" s="18" t="s">
        <v>101</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53</v>
      </c>
      <c r="AK102" s="20"/>
      <c r="AL102" s="20"/>
      <c r="AM102" s="20"/>
      <c r="AN102" s="20"/>
      <c r="AO102" s="20"/>
      <c r="AP102" s="20"/>
      <c r="AQ102" s="20"/>
      <c r="AR102" s="20"/>
      <c r="AS102" s="20"/>
      <c r="AT102" s="20"/>
      <c r="AU102" s="20"/>
      <c r="AV102" s="20"/>
      <c r="AW102" s="20"/>
      <c r="AX102" s="20"/>
      <c r="AY102" s="21"/>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3" customFormat="1" ht="15" hidden="1" customHeight="1" x14ac:dyDescent="0.2">
      <c r="A103" s="17"/>
      <c r="B103" s="17"/>
      <c r="C103" s="17"/>
      <c r="D103" s="17"/>
      <c r="E103" s="17"/>
      <c r="F103" s="17"/>
      <c r="G103" s="17"/>
      <c r="H103" s="18" t="s">
        <v>102</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53</v>
      </c>
      <c r="AK103" s="20"/>
      <c r="AL103" s="20"/>
      <c r="AM103" s="20"/>
      <c r="AN103" s="20"/>
      <c r="AO103" s="20"/>
      <c r="AP103" s="20"/>
      <c r="AQ103" s="20"/>
      <c r="AR103" s="20"/>
      <c r="AS103" s="20"/>
      <c r="AT103" s="20"/>
      <c r="AU103" s="20"/>
      <c r="AV103" s="20"/>
      <c r="AW103" s="20"/>
      <c r="AX103" s="20"/>
      <c r="AY103" s="21"/>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3" customFormat="1" ht="15" hidden="1" customHeight="1" x14ac:dyDescent="0.2">
      <c r="A104" s="17" t="s">
        <v>115</v>
      </c>
      <c r="B104" s="17"/>
      <c r="C104" s="17"/>
      <c r="D104" s="17"/>
      <c r="E104" s="17"/>
      <c r="F104" s="17"/>
      <c r="G104" s="17"/>
      <c r="H104" s="18" t="s">
        <v>104</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53</v>
      </c>
      <c r="AK104" s="20"/>
      <c r="AL104" s="20"/>
      <c r="AM104" s="20"/>
      <c r="AN104" s="20"/>
      <c r="AO104" s="20"/>
      <c r="AP104" s="20"/>
      <c r="AQ104" s="20"/>
      <c r="AR104" s="20"/>
      <c r="AS104" s="20"/>
      <c r="AT104" s="20"/>
      <c r="AU104" s="20"/>
      <c r="AV104" s="20"/>
      <c r="AW104" s="20"/>
      <c r="AX104" s="20"/>
      <c r="AY104" s="21"/>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3" customFormat="1" ht="15" hidden="1" customHeight="1" x14ac:dyDescent="0.2">
      <c r="A105" s="17"/>
      <c r="B105" s="17"/>
      <c r="C105" s="17"/>
      <c r="D105" s="17"/>
      <c r="E105" s="17"/>
      <c r="F105" s="17"/>
      <c r="G105" s="17"/>
      <c r="H105" s="18" t="s">
        <v>101</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53</v>
      </c>
      <c r="AK105" s="20"/>
      <c r="AL105" s="20"/>
      <c r="AM105" s="20"/>
      <c r="AN105" s="20"/>
      <c r="AO105" s="20"/>
      <c r="AP105" s="20"/>
      <c r="AQ105" s="20"/>
      <c r="AR105" s="20"/>
      <c r="AS105" s="20"/>
      <c r="AT105" s="20"/>
      <c r="AU105" s="20"/>
      <c r="AV105" s="20"/>
      <c r="AW105" s="20"/>
      <c r="AX105" s="20"/>
      <c r="AY105" s="21"/>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3" customFormat="1" ht="15" hidden="1" customHeight="1" x14ac:dyDescent="0.2">
      <c r="A106" s="17"/>
      <c r="B106" s="17"/>
      <c r="C106" s="17"/>
      <c r="D106" s="17"/>
      <c r="E106" s="17"/>
      <c r="F106" s="17"/>
      <c r="G106" s="17"/>
      <c r="H106" s="18" t="s">
        <v>102</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53</v>
      </c>
      <c r="AK106" s="20"/>
      <c r="AL106" s="20"/>
      <c r="AM106" s="20"/>
      <c r="AN106" s="20"/>
      <c r="AO106" s="20"/>
      <c r="AP106" s="20"/>
      <c r="AQ106" s="20"/>
      <c r="AR106" s="20"/>
      <c r="AS106" s="20"/>
      <c r="AT106" s="20"/>
      <c r="AU106" s="20"/>
      <c r="AV106" s="20"/>
      <c r="AW106" s="20"/>
      <c r="AX106" s="20"/>
      <c r="AY106" s="21"/>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3" customFormat="1" ht="120" hidden="1" customHeight="1" x14ac:dyDescent="0.2">
      <c r="A107" s="17" t="s">
        <v>116</v>
      </c>
      <c r="B107" s="17"/>
      <c r="C107" s="17"/>
      <c r="D107" s="17"/>
      <c r="E107" s="17"/>
      <c r="F107" s="17"/>
      <c r="G107" s="17"/>
      <c r="H107" s="18" t="s">
        <v>117</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53</v>
      </c>
      <c r="AK107" s="20"/>
      <c r="AL107" s="20"/>
      <c r="AM107" s="20"/>
      <c r="AN107" s="20"/>
      <c r="AO107" s="20"/>
      <c r="AP107" s="20"/>
      <c r="AQ107" s="20"/>
      <c r="AR107" s="20"/>
      <c r="AS107" s="20"/>
      <c r="AT107" s="20"/>
      <c r="AU107" s="20"/>
      <c r="AV107" s="20"/>
      <c r="AW107" s="20"/>
      <c r="AX107" s="20"/>
      <c r="AY107" s="21"/>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3" customFormat="1" ht="27.75" hidden="1" customHeight="1" x14ac:dyDescent="0.2">
      <c r="A108" s="17" t="s">
        <v>118</v>
      </c>
      <c r="B108" s="17"/>
      <c r="C108" s="17"/>
      <c r="D108" s="17"/>
      <c r="E108" s="17"/>
      <c r="F108" s="17"/>
      <c r="G108" s="17"/>
      <c r="H108" s="18" t="s">
        <v>100</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53</v>
      </c>
      <c r="AK108" s="20"/>
      <c r="AL108" s="20"/>
      <c r="AM108" s="20"/>
      <c r="AN108" s="20"/>
      <c r="AO108" s="20"/>
      <c r="AP108" s="20"/>
      <c r="AQ108" s="20"/>
      <c r="AR108" s="20"/>
      <c r="AS108" s="20"/>
      <c r="AT108" s="20"/>
      <c r="AU108" s="20"/>
      <c r="AV108" s="20"/>
      <c r="AW108" s="20"/>
      <c r="AX108" s="20"/>
      <c r="AY108" s="21"/>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3" customFormat="1" ht="15" hidden="1" customHeight="1" x14ac:dyDescent="0.2">
      <c r="A109" s="17"/>
      <c r="B109" s="17"/>
      <c r="C109" s="17"/>
      <c r="D109" s="17"/>
      <c r="E109" s="17"/>
      <c r="F109" s="17"/>
      <c r="G109" s="17"/>
      <c r="H109" s="18" t="s">
        <v>101</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53</v>
      </c>
      <c r="AK109" s="20"/>
      <c r="AL109" s="20"/>
      <c r="AM109" s="20"/>
      <c r="AN109" s="20"/>
      <c r="AO109" s="20"/>
      <c r="AP109" s="20"/>
      <c r="AQ109" s="20"/>
      <c r="AR109" s="20"/>
      <c r="AS109" s="20"/>
      <c r="AT109" s="20"/>
      <c r="AU109" s="20"/>
      <c r="AV109" s="20"/>
      <c r="AW109" s="20"/>
      <c r="AX109" s="20"/>
      <c r="AY109" s="21"/>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3" customFormat="1" ht="15" hidden="1" customHeight="1" x14ac:dyDescent="0.2">
      <c r="A110" s="17"/>
      <c r="B110" s="17"/>
      <c r="C110" s="17"/>
      <c r="D110" s="17"/>
      <c r="E110" s="17"/>
      <c r="F110" s="17"/>
      <c r="G110" s="17"/>
      <c r="H110" s="18" t="s">
        <v>102</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53</v>
      </c>
      <c r="AK110" s="20"/>
      <c r="AL110" s="20"/>
      <c r="AM110" s="20"/>
      <c r="AN110" s="20"/>
      <c r="AO110" s="20"/>
      <c r="AP110" s="20"/>
      <c r="AQ110" s="20"/>
      <c r="AR110" s="20"/>
      <c r="AS110" s="20"/>
      <c r="AT110" s="20"/>
      <c r="AU110" s="20"/>
      <c r="AV110" s="20"/>
      <c r="AW110" s="20"/>
      <c r="AX110" s="20"/>
      <c r="AY110" s="21"/>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3" customFormat="1" ht="15" hidden="1" customHeight="1" x14ac:dyDescent="0.2">
      <c r="A111" s="17" t="s">
        <v>119</v>
      </c>
      <c r="B111" s="17"/>
      <c r="C111" s="17"/>
      <c r="D111" s="17"/>
      <c r="E111" s="17"/>
      <c r="F111" s="17"/>
      <c r="G111" s="17"/>
      <c r="H111" s="18" t="s">
        <v>104</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53</v>
      </c>
      <c r="AK111" s="20"/>
      <c r="AL111" s="20"/>
      <c r="AM111" s="20"/>
      <c r="AN111" s="20"/>
      <c r="AO111" s="20"/>
      <c r="AP111" s="20"/>
      <c r="AQ111" s="20"/>
      <c r="AR111" s="20"/>
      <c r="AS111" s="20"/>
      <c r="AT111" s="20"/>
      <c r="AU111" s="20"/>
      <c r="AV111" s="20"/>
      <c r="AW111" s="20"/>
      <c r="AX111" s="20"/>
      <c r="AY111" s="21"/>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3" customFormat="1" ht="15" hidden="1" customHeight="1" x14ac:dyDescent="0.2">
      <c r="A112" s="17"/>
      <c r="B112" s="17"/>
      <c r="C112" s="17"/>
      <c r="D112" s="17"/>
      <c r="E112" s="17"/>
      <c r="F112" s="17"/>
      <c r="G112" s="17"/>
      <c r="H112" s="18" t="s">
        <v>101</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53</v>
      </c>
      <c r="AK112" s="20"/>
      <c r="AL112" s="20"/>
      <c r="AM112" s="20"/>
      <c r="AN112" s="20"/>
      <c r="AO112" s="20"/>
      <c r="AP112" s="20"/>
      <c r="AQ112" s="20"/>
      <c r="AR112" s="20"/>
      <c r="AS112" s="20"/>
      <c r="AT112" s="20"/>
      <c r="AU112" s="20"/>
      <c r="AV112" s="20"/>
      <c r="AW112" s="20"/>
      <c r="AX112" s="20"/>
      <c r="AY112" s="21"/>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3" customFormat="1" ht="15" hidden="1" customHeight="1" x14ac:dyDescent="0.2">
      <c r="A113" s="17"/>
      <c r="B113" s="17"/>
      <c r="C113" s="17"/>
      <c r="D113" s="17"/>
      <c r="E113" s="17"/>
      <c r="F113" s="17"/>
      <c r="G113" s="17"/>
      <c r="H113" s="18" t="s">
        <v>102</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53</v>
      </c>
      <c r="AK113" s="20"/>
      <c r="AL113" s="20"/>
      <c r="AM113" s="20"/>
      <c r="AN113" s="20"/>
      <c r="AO113" s="20"/>
      <c r="AP113" s="20"/>
      <c r="AQ113" s="20"/>
      <c r="AR113" s="20"/>
      <c r="AS113" s="20"/>
      <c r="AT113" s="20"/>
      <c r="AU113" s="20"/>
      <c r="AV113" s="20"/>
      <c r="AW113" s="20"/>
      <c r="AX113" s="20"/>
      <c r="AY113" s="21"/>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3" customFormat="1" ht="27.75" hidden="1" customHeight="1" x14ac:dyDescent="0.2">
      <c r="A114" s="17" t="s">
        <v>120</v>
      </c>
      <c r="B114" s="17"/>
      <c r="C114" s="17"/>
      <c r="D114" s="17"/>
      <c r="E114" s="17"/>
      <c r="F114" s="17"/>
      <c r="G114" s="17"/>
      <c r="H114" s="18" t="s">
        <v>121</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53</v>
      </c>
      <c r="AK114" s="20"/>
      <c r="AL114" s="20"/>
      <c r="AM114" s="20"/>
      <c r="AN114" s="20"/>
      <c r="AO114" s="20"/>
      <c r="AP114" s="20"/>
      <c r="AQ114" s="20"/>
      <c r="AR114" s="20"/>
      <c r="AS114" s="20"/>
      <c r="AT114" s="20"/>
      <c r="AU114" s="20"/>
      <c r="AV114" s="20"/>
      <c r="AW114" s="20"/>
      <c r="AX114" s="20"/>
      <c r="AY114" s="21"/>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3" customFormat="1" ht="27.75" hidden="1" customHeight="1" x14ac:dyDescent="0.2">
      <c r="A115" s="17" t="s">
        <v>122</v>
      </c>
      <c r="B115" s="17"/>
      <c r="C115" s="17"/>
      <c r="D115" s="17"/>
      <c r="E115" s="17"/>
      <c r="F115" s="17"/>
      <c r="G115" s="17"/>
      <c r="H115" s="18" t="s">
        <v>100</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53</v>
      </c>
      <c r="AK115" s="20"/>
      <c r="AL115" s="20"/>
      <c r="AM115" s="20"/>
      <c r="AN115" s="20"/>
      <c r="AO115" s="20"/>
      <c r="AP115" s="20"/>
      <c r="AQ115" s="20"/>
      <c r="AR115" s="20"/>
      <c r="AS115" s="20"/>
      <c r="AT115" s="20"/>
      <c r="AU115" s="20"/>
      <c r="AV115" s="20"/>
      <c r="AW115" s="20"/>
      <c r="AX115" s="20"/>
      <c r="AY115" s="21"/>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3" customFormat="1" ht="15" hidden="1" customHeight="1" x14ac:dyDescent="0.2">
      <c r="A116" s="17"/>
      <c r="B116" s="17"/>
      <c r="C116" s="17"/>
      <c r="D116" s="17"/>
      <c r="E116" s="17"/>
      <c r="F116" s="17"/>
      <c r="G116" s="17"/>
      <c r="H116" s="18" t="s">
        <v>101</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53</v>
      </c>
      <c r="AK116" s="20"/>
      <c r="AL116" s="20"/>
      <c r="AM116" s="20"/>
      <c r="AN116" s="20"/>
      <c r="AO116" s="20"/>
      <c r="AP116" s="20"/>
      <c r="AQ116" s="20"/>
      <c r="AR116" s="20"/>
      <c r="AS116" s="20"/>
      <c r="AT116" s="20"/>
      <c r="AU116" s="20"/>
      <c r="AV116" s="20"/>
      <c r="AW116" s="20"/>
      <c r="AX116" s="20"/>
      <c r="AY116" s="21"/>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3" customFormat="1" ht="15" hidden="1" customHeight="1" x14ac:dyDescent="0.2">
      <c r="A117" s="17"/>
      <c r="B117" s="17"/>
      <c r="C117" s="17"/>
      <c r="D117" s="17"/>
      <c r="E117" s="17"/>
      <c r="F117" s="17"/>
      <c r="G117" s="17"/>
      <c r="H117" s="18" t="s">
        <v>102</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53</v>
      </c>
      <c r="AK117" s="20"/>
      <c r="AL117" s="20"/>
      <c r="AM117" s="20"/>
      <c r="AN117" s="20"/>
      <c r="AO117" s="20"/>
      <c r="AP117" s="20"/>
      <c r="AQ117" s="20"/>
      <c r="AR117" s="20"/>
      <c r="AS117" s="20"/>
      <c r="AT117" s="20"/>
      <c r="AU117" s="20"/>
      <c r="AV117" s="20"/>
      <c r="AW117" s="20"/>
      <c r="AX117" s="20"/>
      <c r="AY117" s="21"/>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3" customFormat="1" ht="15" hidden="1" customHeight="1" x14ac:dyDescent="0.2">
      <c r="A118" s="17" t="s">
        <v>123</v>
      </c>
      <c r="B118" s="17"/>
      <c r="C118" s="17"/>
      <c r="D118" s="17"/>
      <c r="E118" s="17"/>
      <c r="F118" s="17"/>
      <c r="G118" s="17"/>
      <c r="H118" s="18" t="s">
        <v>104</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53</v>
      </c>
      <c r="AK118" s="20"/>
      <c r="AL118" s="20"/>
      <c r="AM118" s="20"/>
      <c r="AN118" s="20"/>
      <c r="AO118" s="20"/>
      <c r="AP118" s="20"/>
      <c r="AQ118" s="20"/>
      <c r="AR118" s="20"/>
      <c r="AS118" s="20"/>
      <c r="AT118" s="20"/>
      <c r="AU118" s="20"/>
      <c r="AV118" s="20"/>
      <c r="AW118" s="20"/>
      <c r="AX118" s="20"/>
      <c r="AY118" s="21"/>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3" customFormat="1" ht="15" hidden="1" customHeight="1" x14ac:dyDescent="0.2">
      <c r="A119" s="17"/>
      <c r="B119" s="17"/>
      <c r="C119" s="17"/>
      <c r="D119" s="17"/>
      <c r="E119" s="17"/>
      <c r="F119" s="17"/>
      <c r="G119" s="17"/>
      <c r="H119" s="18" t="s">
        <v>101</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53</v>
      </c>
      <c r="AK119" s="20"/>
      <c r="AL119" s="20"/>
      <c r="AM119" s="20"/>
      <c r="AN119" s="20"/>
      <c r="AO119" s="20"/>
      <c r="AP119" s="20"/>
      <c r="AQ119" s="20"/>
      <c r="AR119" s="20"/>
      <c r="AS119" s="20"/>
      <c r="AT119" s="20"/>
      <c r="AU119" s="20"/>
      <c r="AV119" s="20"/>
      <c r="AW119" s="20"/>
      <c r="AX119" s="20"/>
      <c r="AY119" s="21"/>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3" customFormat="1" ht="15" hidden="1" customHeight="1" x14ac:dyDescent="0.2">
      <c r="A120" s="17"/>
      <c r="B120" s="17"/>
      <c r="C120" s="17"/>
      <c r="D120" s="17"/>
      <c r="E120" s="17"/>
      <c r="F120" s="17"/>
      <c r="G120" s="17"/>
      <c r="H120" s="18" t="s">
        <v>102</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53</v>
      </c>
      <c r="AK120" s="20"/>
      <c r="AL120" s="20"/>
      <c r="AM120" s="20"/>
      <c r="AN120" s="20"/>
      <c r="AO120" s="20"/>
      <c r="AP120" s="20"/>
      <c r="AQ120" s="20"/>
      <c r="AR120" s="20"/>
      <c r="AS120" s="20"/>
      <c r="AT120" s="20"/>
      <c r="AU120" s="20"/>
      <c r="AV120" s="20"/>
      <c r="AW120" s="20"/>
      <c r="AX120" s="20"/>
      <c r="AY120" s="21"/>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3" customFormat="1" ht="27.75" hidden="1" customHeight="1" x14ac:dyDescent="0.2">
      <c r="A121" s="17" t="s">
        <v>124</v>
      </c>
      <c r="B121" s="17"/>
      <c r="C121" s="17"/>
      <c r="D121" s="17"/>
      <c r="E121" s="17"/>
      <c r="F121" s="17"/>
      <c r="G121" s="17"/>
      <c r="H121" s="18" t="s">
        <v>125</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53</v>
      </c>
      <c r="AK121" s="20"/>
      <c r="AL121" s="20"/>
      <c r="AM121" s="20"/>
      <c r="AN121" s="20"/>
      <c r="AO121" s="20"/>
      <c r="AP121" s="20"/>
      <c r="AQ121" s="20"/>
      <c r="AR121" s="20"/>
      <c r="AS121" s="20"/>
      <c r="AT121" s="20"/>
      <c r="AU121" s="20"/>
      <c r="AV121" s="20"/>
      <c r="AW121" s="20"/>
      <c r="AX121" s="20"/>
      <c r="AY121" s="21"/>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3" customFormat="1" ht="27.75" hidden="1" customHeight="1" x14ac:dyDescent="0.2">
      <c r="A122" s="17" t="s">
        <v>126</v>
      </c>
      <c r="B122" s="17"/>
      <c r="C122" s="17"/>
      <c r="D122" s="17"/>
      <c r="E122" s="17"/>
      <c r="F122" s="17"/>
      <c r="G122" s="17"/>
      <c r="H122" s="18" t="s">
        <v>100</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53</v>
      </c>
      <c r="AK122" s="20"/>
      <c r="AL122" s="20"/>
      <c r="AM122" s="20"/>
      <c r="AN122" s="20"/>
      <c r="AO122" s="20"/>
      <c r="AP122" s="20"/>
      <c r="AQ122" s="20"/>
      <c r="AR122" s="20"/>
      <c r="AS122" s="20"/>
      <c r="AT122" s="20"/>
      <c r="AU122" s="20"/>
      <c r="AV122" s="20"/>
      <c r="AW122" s="20"/>
      <c r="AX122" s="20"/>
      <c r="AY122" s="21"/>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3" customFormat="1" ht="15" hidden="1" customHeight="1" x14ac:dyDescent="0.2">
      <c r="A123" s="17"/>
      <c r="B123" s="17"/>
      <c r="C123" s="17"/>
      <c r="D123" s="17"/>
      <c r="E123" s="17"/>
      <c r="F123" s="17"/>
      <c r="G123" s="17"/>
      <c r="H123" s="18" t="s">
        <v>101</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53</v>
      </c>
      <c r="AK123" s="20"/>
      <c r="AL123" s="20"/>
      <c r="AM123" s="20"/>
      <c r="AN123" s="20"/>
      <c r="AO123" s="20"/>
      <c r="AP123" s="20"/>
      <c r="AQ123" s="20"/>
      <c r="AR123" s="20"/>
      <c r="AS123" s="20"/>
      <c r="AT123" s="20"/>
      <c r="AU123" s="20"/>
      <c r="AV123" s="20"/>
      <c r="AW123" s="20"/>
      <c r="AX123" s="20"/>
      <c r="AY123" s="21"/>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3" customFormat="1" ht="15" hidden="1" customHeight="1" x14ac:dyDescent="0.2">
      <c r="A124" s="17"/>
      <c r="B124" s="17"/>
      <c r="C124" s="17"/>
      <c r="D124" s="17"/>
      <c r="E124" s="17"/>
      <c r="F124" s="17"/>
      <c r="G124" s="17"/>
      <c r="H124" s="18" t="s">
        <v>102</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53</v>
      </c>
      <c r="AK124" s="20"/>
      <c r="AL124" s="20"/>
      <c r="AM124" s="20"/>
      <c r="AN124" s="20"/>
      <c r="AO124" s="20"/>
      <c r="AP124" s="20"/>
      <c r="AQ124" s="20"/>
      <c r="AR124" s="20"/>
      <c r="AS124" s="20"/>
      <c r="AT124" s="20"/>
      <c r="AU124" s="20"/>
      <c r="AV124" s="20"/>
      <c r="AW124" s="20"/>
      <c r="AX124" s="20"/>
      <c r="AY124" s="21"/>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3" customFormat="1" ht="15" hidden="1" customHeight="1" x14ac:dyDescent="0.2">
      <c r="A125" s="17" t="s">
        <v>127</v>
      </c>
      <c r="B125" s="17"/>
      <c r="C125" s="17"/>
      <c r="D125" s="17"/>
      <c r="E125" s="17"/>
      <c r="F125" s="17"/>
      <c r="G125" s="17"/>
      <c r="H125" s="18" t="s">
        <v>104</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53</v>
      </c>
      <c r="AK125" s="20"/>
      <c r="AL125" s="20"/>
      <c r="AM125" s="20"/>
      <c r="AN125" s="20"/>
      <c r="AO125" s="20"/>
      <c r="AP125" s="20"/>
      <c r="AQ125" s="20"/>
      <c r="AR125" s="20"/>
      <c r="AS125" s="20"/>
      <c r="AT125" s="20"/>
      <c r="AU125" s="20"/>
      <c r="AV125" s="20"/>
      <c r="AW125" s="20"/>
      <c r="AX125" s="20"/>
      <c r="AY125" s="21"/>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3" customFormat="1" ht="15" hidden="1" customHeight="1" x14ac:dyDescent="0.2">
      <c r="A126" s="17"/>
      <c r="B126" s="17"/>
      <c r="C126" s="17"/>
      <c r="D126" s="17"/>
      <c r="E126" s="17"/>
      <c r="F126" s="17"/>
      <c r="G126" s="17"/>
      <c r="H126" s="18" t="s">
        <v>101</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53</v>
      </c>
      <c r="AK126" s="20"/>
      <c r="AL126" s="20"/>
      <c r="AM126" s="20"/>
      <c r="AN126" s="20"/>
      <c r="AO126" s="20"/>
      <c r="AP126" s="20"/>
      <c r="AQ126" s="20"/>
      <c r="AR126" s="20"/>
      <c r="AS126" s="20"/>
      <c r="AT126" s="20"/>
      <c r="AU126" s="20"/>
      <c r="AV126" s="20"/>
      <c r="AW126" s="20"/>
      <c r="AX126" s="20"/>
      <c r="AY126" s="21"/>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3" customFormat="1" ht="15" hidden="1" customHeight="1" x14ac:dyDescent="0.2">
      <c r="A127" s="17"/>
      <c r="B127" s="17"/>
      <c r="C127" s="17"/>
      <c r="D127" s="17"/>
      <c r="E127" s="17"/>
      <c r="F127" s="17"/>
      <c r="G127" s="17"/>
      <c r="H127" s="18" t="s">
        <v>102</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53</v>
      </c>
      <c r="AK127" s="20"/>
      <c r="AL127" s="20"/>
      <c r="AM127" s="20"/>
      <c r="AN127" s="20"/>
      <c r="AO127" s="20"/>
      <c r="AP127" s="20"/>
      <c r="AQ127" s="20"/>
      <c r="AR127" s="20"/>
      <c r="AS127" s="20"/>
      <c r="AT127" s="20"/>
      <c r="AU127" s="20"/>
      <c r="AV127" s="20"/>
      <c r="AW127" s="20"/>
      <c r="AX127" s="20"/>
      <c r="AY127" s="21"/>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3" customFormat="1" ht="93" hidden="1" customHeight="1" x14ac:dyDescent="0.2">
      <c r="A128" s="17" t="s">
        <v>31</v>
      </c>
      <c r="B128" s="17"/>
      <c r="C128" s="17"/>
      <c r="D128" s="17"/>
      <c r="E128" s="17"/>
      <c r="F128" s="17"/>
      <c r="G128" s="17"/>
      <c r="H128" s="18" t="s">
        <v>128</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53</v>
      </c>
      <c r="AK128" s="20"/>
      <c r="AL128" s="20"/>
      <c r="AM128" s="20"/>
      <c r="AN128" s="20"/>
      <c r="AO128" s="20"/>
      <c r="AP128" s="20"/>
      <c r="AQ128" s="20"/>
      <c r="AR128" s="20"/>
      <c r="AS128" s="20"/>
      <c r="AT128" s="20"/>
      <c r="AU128" s="20"/>
      <c r="AV128" s="20"/>
      <c r="AW128" s="20"/>
      <c r="AX128" s="20"/>
      <c r="AY128" s="21"/>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3" customFormat="1" ht="15" hidden="1" customHeight="1" x14ac:dyDescent="0.2">
      <c r="A129" s="17"/>
      <c r="B129" s="17"/>
      <c r="C129" s="17"/>
      <c r="D129" s="17"/>
      <c r="E129" s="17"/>
      <c r="F129" s="17"/>
      <c r="G129" s="17"/>
      <c r="H129" s="18" t="s">
        <v>129</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53</v>
      </c>
      <c r="AK129" s="20"/>
      <c r="AL129" s="20"/>
      <c r="AM129" s="20"/>
      <c r="AN129" s="20"/>
      <c r="AO129" s="20"/>
      <c r="AP129" s="20"/>
      <c r="AQ129" s="20"/>
      <c r="AR129" s="20"/>
      <c r="AS129" s="20"/>
      <c r="AT129" s="20"/>
      <c r="AU129" s="20"/>
      <c r="AV129" s="20"/>
      <c r="AW129" s="20"/>
      <c r="AX129" s="20"/>
      <c r="AY129" s="21"/>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3" customFormat="1" ht="15" hidden="1" customHeight="1" x14ac:dyDescent="0.2">
      <c r="A130" s="17"/>
      <c r="B130" s="17"/>
      <c r="C130" s="17"/>
      <c r="D130" s="17"/>
      <c r="E130" s="17"/>
      <c r="F130" s="17"/>
      <c r="G130" s="17"/>
      <c r="H130" s="18" t="s">
        <v>101</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53</v>
      </c>
      <c r="AK130" s="20"/>
      <c r="AL130" s="20"/>
      <c r="AM130" s="20"/>
      <c r="AN130" s="20"/>
      <c r="AO130" s="20"/>
      <c r="AP130" s="20"/>
      <c r="AQ130" s="20"/>
      <c r="AR130" s="20"/>
      <c r="AS130" s="20"/>
      <c r="AT130" s="20"/>
      <c r="AU130" s="20"/>
      <c r="AV130" s="20"/>
      <c r="AW130" s="20"/>
      <c r="AX130" s="20"/>
      <c r="AY130" s="21"/>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3" customFormat="1" ht="15" hidden="1" customHeight="1" x14ac:dyDescent="0.2">
      <c r="A131" s="17"/>
      <c r="B131" s="17"/>
      <c r="C131" s="17"/>
      <c r="D131" s="17"/>
      <c r="E131" s="17"/>
      <c r="F131" s="17"/>
      <c r="G131" s="17"/>
      <c r="H131" s="18" t="s">
        <v>102</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53</v>
      </c>
      <c r="AK131" s="20"/>
      <c r="AL131" s="20"/>
      <c r="AM131" s="20"/>
      <c r="AN131" s="20"/>
      <c r="AO131" s="20"/>
      <c r="AP131" s="20"/>
      <c r="AQ131" s="20"/>
      <c r="AR131" s="20"/>
      <c r="AS131" s="20"/>
      <c r="AT131" s="20"/>
      <c r="AU131" s="20"/>
      <c r="AV131" s="20"/>
      <c r="AW131" s="20"/>
      <c r="AX131" s="20"/>
      <c r="AY131" s="21"/>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3" customFormat="1" ht="15" hidden="1" customHeight="1" x14ac:dyDescent="0.2">
      <c r="A132" s="17"/>
      <c r="B132" s="17"/>
      <c r="C132" s="17"/>
      <c r="D132" s="17"/>
      <c r="E132" s="17"/>
      <c r="F132" s="17"/>
      <c r="G132" s="17"/>
      <c r="H132" s="18" t="s">
        <v>130</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53</v>
      </c>
      <c r="AK132" s="20"/>
      <c r="AL132" s="20"/>
      <c r="AM132" s="20"/>
      <c r="AN132" s="20"/>
      <c r="AO132" s="20"/>
      <c r="AP132" s="20"/>
      <c r="AQ132" s="20"/>
      <c r="AR132" s="20"/>
      <c r="AS132" s="20"/>
      <c r="AT132" s="20"/>
      <c r="AU132" s="20"/>
      <c r="AV132" s="20"/>
      <c r="AW132" s="20"/>
      <c r="AX132" s="20"/>
      <c r="AY132" s="21"/>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3" customFormat="1" ht="15" hidden="1" customHeight="1" x14ac:dyDescent="0.2">
      <c r="A133" s="17"/>
      <c r="B133" s="17"/>
      <c r="C133" s="17"/>
      <c r="D133" s="17"/>
      <c r="E133" s="17"/>
      <c r="F133" s="17"/>
      <c r="G133" s="17"/>
      <c r="H133" s="18" t="s">
        <v>101</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53</v>
      </c>
      <c r="AK133" s="20"/>
      <c r="AL133" s="20"/>
      <c r="AM133" s="20"/>
      <c r="AN133" s="20"/>
      <c r="AO133" s="20"/>
      <c r="AP133" s="20"/>
      <c r="AQ133" s="20"/>
      <c r="AR133" s="20"/>
      <c r="AS133" s="20"/>
      <c r="AT133" s="20"/>
      <c r="AU133" s="20"/>
      <c r="AV133" s="20"/>
      <c r="AW133" s="20"/>
      <c r="AX133" s="20"/>
      <c r="AY133" s="21"/>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3" customFormat="1" ht="15" hidden="1" customHeight="1" x14ac:dyDescent="0.2">
      <c r="A134" s="17"/>
      <c r="B134" s="17"/>
      <c r="C134" s="17"/>
      <c r="D134" s="17"/>
      <c r="E134" s="17"/>
      <c r="F134" s="17"/>
      <c r="G134" s="17"/>
      <c r="H134" s="18" t="s">
        <v>102</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53</v>
      </c>
      <c r="AK134" s="20"/>
      <c r="AL134" s="20"/>
      <c r="AM134" s="20"/>
      <c r="AN134" s="20"/>
      <c r="AO134" s="20"/>
      <c r="AP134" s="20"/>
      <c r="AQ134" s="20"/>
      <c r="AR134" s="20"/>
      <c r="AS134" s="20"/>
      <c r="AT134" s="20"/>
      <c r="AU134" s="20"/>
      <c r="AV134" s="20"/>
      <c r="AW134" s="20"/>
      <c r="AX134" s="20"/>
      <c r="AY134" s="21"/>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3" customFormat="1" ht="15" hidden="1" customHeight="1" x14ac:dyDescent="0.2">
      <c r="A135" s="17"/>
      <c r="B135" s="17"/>
      <c r="C135" s="17"/>
      <c r="D135" s="17"/>
      <c r="E135" s="17"/>
      <c r="F135" s="17"/>
      <c r="G135" s="17"/>
      <c r="H135" s="18" t="s">
        <v>131</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t="s">
        <v>53</v>
      </c>
      <c r="AK135" s="20"/>
      <c r="AL135" s="20"/>
      <c r="AM135" s="20"/>
      <c r="AN135" s="20"/>
      <c r="AO135" s="20"/>
      <c r="AP135" s="20"/>
      <c r="AQ135" s="20"/>
      <c r="AR135" s="20"/>
      <c r="AS135" s="20"/>
      <c r="AT135" s="20"/>
      <c r="AU135" s="20"/>
      <c r="AV135" s="20"/>
      <c r="AW135" s="20"/>
      <c r="AX135" s="20"/>
      <c r="AY135" s="21"/>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3" customFormat="1" ht="15" hidden="1" customHeight="1" x14ac:dyDescent="0.2">
      <c r="A136" s="17"/>
      <c r="B136" s="17"/>
      <c r="C136" s="17"/>
      <c r="D136" s="17"/>
      <c r="E136" s="17"/>
      <c r="F136" s="17"/>
      <c r="G136" s="17"/>
      <c r="H136" s="18" t="s">
        <v>101</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t="s">
        <v>53</v>
      </c>
      <c r="AK136" s="20"/>
      <c r="AL136" s="20"/>
      <c r="AM136" s="20"/>
      <c r="AN136" s="20"/>
      <c r="AO136" s="20"/>
      <c r="AP136" s="20"/>
      <c r="AQ136" s="20"/>
      <c r="AR136" s="20"/>
      <c r="AS136" s="20"/>
      <c r="AT136" s="20"/>
      <c r="AU136" s="20"/>
      <c r="AV136" s="20"/>
      <c r="AW136" s="20"/>
      <c r="AX136" s="20"/>
      <c r="AY136" s="21"/>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3" customFormat="1" ht="15" hidden="1" customHeight="1" x14ac:dyDescent="0.2">
      <c r="A137" s="17"/>
      <c r="B137" s="17"/>
      <c r="C137" s="17"/>
      <c r="D137" s="17"/>
      <c r="E137" s="17"/>
      <c r="F137" s="17"/>
      <c r="G137" s="17"/>
      <c r="H137" s="18" t="s">
        <v>102</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t="s">
        <v>53</v>
      </c>
      <c r="AK137" s="20"/>
      <c r="AL137" s="20"/>
      <c r="AM137" s="20"/>
      <c r="AN137" s="20"/>
      <c r="AO137" s="20"/>
      <c r="AP137" s="20"/>
      <c r="AQ137" s="20"/>
      <c r="AR137" s="20"/>
      <c r="AS137" s="20"/>
      <c r="AT137" s="20"/>
      <c r="AU137" s="20"/>
      <c r="AV137" s="20"/>
      <c r="AW137" s="20"/>
      <c r="AX137" s="20"/>
      <c r="AY137" s="21"/>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3" customFormat="1" ht="79.5" hidden="1" customHeight="1" x14ac:dyDescent="0.2">
      <c r="A138" s="17" t="s">
        <v>33</v>
      </c>
      <c r="B138" s="17"/>
      <c r="C138" s="17"/>
      <c r="D138" s="17"/>
      <c r="E138" s="17"/>
      <c r="F138" s="17"/>
      <c r="G138" s="17"/>
      <c r="H138" s="18" t="s">
        <v>132</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53</v>
      </c>
      <c r="AK138" s="20"/>
      <c r="AL138" s="20"/>
      <c r="AM138" s="20"/>
      <c r="AN138" s="20"/>
      <c r="AO138" s="20"/>
      <c r="AP138" s="20"/>
      <c r="AQ138" s="20"/>
      <c r="AR138" s="20"/>
      <c r="AS138" s="20"/>
      <c r="AT138" s="20"/>
      <c r="AU138" s="20"/>
      <c r="AV138" s="20"/>
      <c r="AW138" s="20"/>
      <c r="AX138" s="20"/>
      <c r="AY138" s="21"/>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3" customFormat="1" ht="15" hidden="1" customHeight="1" x14ac:dyDescent="0.2">
      <c r="A139" s="17"/>
      <c r="B139" s="17"/>
      <c r="C139" s="17"/>
      <c r="D139" s="17"/>
      <c r="E139" s="17"/>
      <c r="F139" s="17"/>
      <c r="G139" s="17"/>
      <c r="H139" s="18" t="s">
        <v>133</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53</v>
      </c>
      <c r="AK139" s="20"/>
      <c r="AL139" s="20"/>
      <c r="AM139" s="20"/>
      <c r="AN139" s="20"/>
      <c r="AO139" s="20"/>
      <c r="AP139" s="20"/>
      <c r="AQ139" s="20"/>
      <c r="AR139" s="20"/>
      <c r="AS139" s="20"/>
      <c r="AT139" s="20"/>
      <c r="AU139" s="20"/>
      <c r="AV139" s="20"/>
      <c r="AW139" s="20"/>
      <c r="AX139" s="20"/>
      <c r="AY139" s="21"/>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3" customFormat="1" ht="15" hidden="1" customHeight="1" x14ac:dyDescent="0.2">
      <c r="A140" s="17"/>
      <c r="B140" s="17"/>
      <c r="C140" s="17"/>
      <c r="D140" s="17"/>
      <c r="E140" s="17"/>
      <c r="F140" s="17"/>
      <c r="G140" s="17"/>
      <c r="H140" s="18" t="s">
        <v>134</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53</v>
      </c>
      <c r="AK140" s="20"/>
      <c r="AL140" s="20"/>
      <c r="AM140" s="20"/>
      <c r="AN140" s="20"/>
      <c r="AO140" s="20"/>
      <c r="AP140" s="20"/>
      <c r="AQ140" s="20"/>
      <c r="AR140" s="20"/>
      <c r="AS140" s="20"/>
      <c r="AT140" s="20"/>
      <c r="AU140" s="20"/>
      <c r="AV140" s="20"/>
      <c r="AW140" s="20"/>
      <c r="AX140" s="20"/>
      <c r="AY140" s="21"/>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3" customFormat="1" ht="27.75" hidden="1" customHeight="1" x14ac:dyDescent="0.2">
      <c r="A141" s="17" t="s">
        <v>37</v>
      </c>
      <c r="B141" s="17"/>
      <c r="C141" s="17"/>
      <c r="D141" s="17"/>
      <c r="E141" s="17"/>
      <c r="F141" s="17"/>
      <c r="G141" s="17"/>
      <c r="H141" s="18" t="s">
        <v>135</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c r="AK141" s="20"/>
      <c r="AL141" s="20"/>
      <c r="AM141" s="20"/>
      <c r="AN141" s="20"/>
      <c r="AO141" s="20"/>
      <c r="AP141" s="20"/>
      <c r="AQ141" s="20"/>
      <c r="AR141" s="20"/>
      <c r="AS141" s="20"/>
      <c r="AT141" s="20"/>
      <c r="AU141" s="20"/>
      <c r="AV141" s="20"/>
      <c r="AW141" s="20"/>
      <c r="AX141" s="20"/>
      <c r="AY141" s="21"/>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3" customFormat="1" ht="15" hidden="1" customHeight="1" x14ac:dyDescent="0.2">
      <c r="A142" s="17"/>
      <c r="B142" s="17"/>
      <c r="C142" s="17"/>
      <c r="D142" s="17"/>
      <c r="E142" s="17"/>
      <c r="F142" s="17"/>
      <c r="G142" s="17"/>
      <c r="H142" s="18" t="s">
        <v>65</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c r="AK142" s="20"/>
      <c r="AL142" s="20"/>
      <c r="AM142" s="20"/>
      <c r="AN142" s="20"/>
      <c r="AO142" s="20"/>
      <c r="AP142" s="20"/>
      <c r="AQ142" s="20"/>
      <c r="AR142" s="20"/>
      <c r="AS142" s="20"/>
      <c r="AT142" s="20"/>
      <c r="AU142" s="20"/>
      <c r="AV142" s="20"/>
      <c r="AW142" s="20"/>
      <c r="AX142" s="20"/>
      <c r="AY142" s="21"/>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3" customFormat="1" ht="40.5" hidden="1" customHeight="1" x14ac:dyDescent="0.2">
      <c r="A143" s="17" t="s">
        <v>39</v>
      </c>
      <c r="B143" s="17"/>
      <c r="C143" s="17"/>
      <c r="D143" s="17"/>
      <c r="E143" s="17"/>
      <c r="F143" s="17"/>
      <c r="G143" s="17"/>
      <c r="H143" s="18" t="s">
        <v>137</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t="s">
        <v>136</v>
      </c>
      <c r="AK143" s="20"/>
      <c r="AL143" s="20"/>
      <c r="AM143" s="20"/>
      <c r="AN143" s="20"/>
      <c r="AO143" s="20"/>
      <c r="AP143" s="20"/>
      <c r="AQ143" s="20"/>
      <c r="AR143" s="20"/>
      <c r="AS143" s="20"/>
      <c r="AT143" s="20"/>
      <c r="AU143" s="20"/>
      <c r="AV143" s="20"/>
      <c r="AW143" s="20"/>
      <c r="AX143" s="20"/>
      <c r="AY143" s="21"/>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3" customFormat="1" ht="93" hidden="1" customHeight="1" x14ac:dyDescent="0.2">
      <c r="A144" s="17" t="s">
        <v>138</v>
      </c>
      <c r="B144" s="17"/>
      <c r="C144" s="17"/>
      <c r="D144" s="17"/>
      <c r="E144" s="17"/>
      <c r="F144" s="17"/>
      <c r="G144" s="17"/>
      <c r="H144" s="18" t="s">
        <v>139</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t="s">
        <v>136</v>
      </c>
      <c r="AK144" s="20"/>
      <c r="AL144" s="20"/>
      <c r="AM144" s="20"/>
      <c r="AN144" s="20"/>
      <c r="AO144" s="20"/>
      <c r="AP144" s="20"/>
      <c r="AQ144" s="20"/>
      <c r="AR144" s="20"/>
      <c r="AS144" s="20"/>
      <c r="AT144" s="20"/>
      <c r="AU144" s="20"/>
      <c r="AV144" s="20"/>
      <c r="AW144" s="20"/>
      <c r="AX144" s="20"/>
      <c r="AY144" s="21"/>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 customFormat="1" ht="15" hidden="1" customHeight="1" x14ac:dyDescent="0.2">
      <c r="A145" s="17"/>
      <c r="B145" s="17"/>
      <c r="C145" s="17"/>
      <c r="D145" s="17"/>
      <c r="E145" s="17"/>
      <c r="F145" s="17"/>
      <c r="G145" s="17"/>
      <c r="H145" s="18" t="s">
        <v>129</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t="s">
        <v>136</v>
      </c>
      <c r="AK145" s="20"/>
      <c r="AL145" s="20"/>
      <c r="AM145" s="20"/>
      <c r="AN145" s="20"/>
      <c r="AO145" s="20"/>
      <c r="AP145" s="20"/>
      <c r="AQ145" s="20"/>
      <c r="AR145" s="20"/>
      <c r="AS145" s="20"/>
      <c r="AT145" s="20"/>
      <c r="AU145" s="20"/>
      <c r="AV145" s="20"/>
      <c r="AW145" s="20"/>
      <c r="AX145" s="20"/>
      <c r="AY145" s="21"/>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3" customFormat="1" ht="15" hidden="1" customHeight="1" x14ac:dyDescent="0.2">
      <c r="A146" s="17"/>
      <c r="B146" s="17"/>
      <c r="C146" s="17"/>
      <c r="D146" s="17"/>
      <c r="E146" s="17"/>
      <c r="F146" s="17"/>
      <c r="G146" s="17"/>
      <c r="H146" s="18" t="s">
        <v>130</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136</v>
      </c>
      <c r="AK146" s="20"/>
      <c r="AL146" s="20"/>
      <c r="AM146" s="20"/>
      <c r="AN146" s="20"/>
      <c r="AO146" s="20"/>
      <c r="AP146" s="20"/>
      <c r="AQ146" s="20"/>
      <c r="AR146" s="20"/>
      <c r="AS146" s="20"/>
      <c r="AT146" s="20"/>
      <c r="AU146" s="20"/>
      <c r="AV146" s="20"/>
      <c r="AW146" s="20"/>
      <c r="AX146" s="20"/>
      <c r="AY146" s="21"/>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3" customFormat="1" ht="15" hidden="1" customHeight="1" x14ac:dyDescent="0.2">
      <c r="A147" s="17"/>
      <c r="B147" s="17"/>
      <c r="C147" s="17"/>
      <c r="D147" s="17"/>
      <c r="E147" s="17"/>
      <c r="F147" s="17"/>
      <c r="G147" s="17"/>
      <c r="H147" s="18" t="s">
        <v>131</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136</v>
      </c>
      <c r="AK147" s="20"/>
      <c r="AL147" s="20"/>
      <c r="AM147" s="20"/>
      <c r="AN147" s="20"/>
      <c r="AO147" s="20"/>
      <c r="AP147" s="20"/>
      <c r="AQ147" s="20"/>
      <c r="AR147" s="20"/>
      <c r="AS147" s="20"/>
      <c r="AT147" s="20"/>
      <c r="AU147" s="20"/>
      <c r="AV147" s="20"/>
      <c r="AW147" s="20"/>
      <c r="AX147" s="20"/>
      <c r="AY147" s="21"/>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3" customFormat="1" ht="78" hidden="1" customHeight="1" x14ac:dyDescent="0.2">
      <c r="A148" s="17" t="s">
        <v>140</v>
      </c>
      <c r="B148" s="17"/>
      <c r="C148" s="17"/>
      <c r="D148" s="17"/>
      <c r="E148" s="17"/>
      <c r="F148" s="17"/>
      <c r="G148" s="17"/>
      <c r="H148" s="18" t="s">
        <v>141</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136</v>
      </c>
      <c r="AK148" s="20"/>
      <c r="AL148" s="20"/>
      <c r="AM148" s="20"/>
      <c r="AN148" s="20"/>
      <c r="AO148" s="20"/>
      <c r="AP148" s="20"/>
      <c r="AQ148" s="20"/>
      <c r="AR148" s="20"/>
      <c r="AS148" s="20"/>
      <c r="AT148" s="20"/>
      <c r="AU148" s="20"/>
      <c r="AV148" s="20"/>
      <c r="AW148" s="20"/>
      <c r="AX148" s="20"/>
      <c r="AY148" s="21"/>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3" customFormat="1" ht="40.5" hidden="1" customHeight="1" x14ac:dyDescent="0.2">
      <c r="A149" s="17" t="s">
        <v>42</v>
      </c>
      <c r="B149" s="17"/>
      <c r="C149" s="17"/>
      <c r="D149" s="17"/>
      <c r="E149" s="17"/>
      <c r="F149" s="17"/>
      <c r="G149" s="17"/>
      <c r="H149" s="18" t="s">
        <v>142</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c r="AK149" s="20"/>
      <c r="AL149" s="20"/>
      <c r="AM149" s="20"/>
      <c r="AN149" s="20"/>
      <c r="AO149" s="20"/>
      <c r="AP149" s="20"/>
      <c r="AQ149" s="20"/>
      <c r="AR149" s="20"/>
      <c r="AS149" s="20"/>
      <c r="AT149" s="20"/>
      <c r="AU149" s="20"/>
      <c r="AV149" s="20"/>
      <c r="AW149" s="20"/>
      <c r="AX149" s="20"/>
      <c r="AY149" s="21"/>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3" customFormat="1" ht="15" hidden="1" customHeight="1" x14ac:dyDescent="0.2">
      <c r="A150" s="17"/>
      <c r="B150" s="17"/>
      <c r="C150" s="17"/>
      <c r="D150" s="17"/>
      <c r="E150" s="17"/>
      <c r="F150" s="17"/>
      <c r="G150" s="17"/>
      <c r="H150" s="18" t="s">
        <v>65</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c r="AK150" s="20"/>
      <c r="AL150" s="20"/>
      <c r="AM150" s="20"/>
      <c r="AN150" s="20"/>
      <c r="AO150" s="20"/>
      <c r="AP150" s="20"/>
      <c r="AQ150" s="20"/>
      <c r="AR150" s="20"/>
      <c r="AS150" s="20"/>
      <c r="AT150" s="20"/>
      <c r="AU150" s="20"/>
      <c r="AV150" s="20"/>
      <c r="AW150" s="20"/>
      <c r="AX150" s="20"/>
      <c r="AY150" s="21"/>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3" customFormat="1" ht="40.5" hidden="1" customHeight="1" x14ac:dyDescent="0.2">
      <c r="A151" s="17" t="s">
        <v>44</v>
      </c>
      <c r="B151" s="17"/>
      <c r="C151" s="17"/>
      <c r="D151" s="17"/>
      <c r="E151" s="17"/>
      <c r="F151" s="17"/>
      <c r="G151" s="17"/>
      <c r="H151" s="18" t="s">
        <v>144</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143</v>
      </c>
      <c r="AK151" s="20"/>
      <c r="AL151" s="20"/>
      <c r="AM151" s="20"/>
      <c r="AN151" s="20"/>
      <c r="AO151" s="20"/>
      <c r="AP151" s="20"/>
      <c r="AQ151" s="20"/>
      <c r="AR151" s="20"/>
      <c r="AS151" s="20"/>
      <c r="AT151" s="20"/>
      <c r="AU151" s="20"/>
      <c r="AV151" s="20"/>
      <c r="AW151" s="20"/>
      <c r="AX151" s="20"/>
      <c r="AY151" s="21"/>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3" customFormat="1" ht="93" hidden="1" customHeight="1" x14ac:dyDescent="0.2">
      <c r="A152" s="17" t="s">
        <v>47</v>
      </c>
      <c r="B152" s="17"/>
      <c r="C152" s="17"/>
      <c r="D152" s="17"/>
      <c r="E152" s="17"/>
      <c r="F152" s="17"/>
      <c r="G152" s="17"/>
      <c r="H152" s="18" t="s">
        <v>145</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t="s">
        <v>143</v>
      </c>
      <c r="AK152" s="20"/>
      <c r="AL152" s="20"/>
      <c r="AM152" s="20"/>
      <c r="AN152" s="20"/>
      <c r="AO152" s="20"/>
      <c r="AP152" s="20"/>
      <c r="AQ152" s="20"/>
      <c r="AR152" s="20"/>
      <c r="AS152" s="20"/>
      <c r="AT152" s="20"/>
      <c r="AU152" s="20"/>
      <c r="AV152" s="20"/>
      <c r="AW152" s="20"/>
      <c r="AX152" s="20"/>
      <c r="AY152" s="21"/>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 customFormat="1" ht="15" hidden="1" customHeight="1" x14ac:dyDescent="0.2">
      <c r="A153" s="17"/>
      <c r="B153" s="17"/>
      <c r="C153" s="17"/>
      <c r="D153" s="17"/>
      <c r="E153" s="17"/>
      <c r="F153" s="17"/>
      <c r="G153" s="17"/>
      <c r="H153" s="18" t="s">
        <v>129</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t="s">
        <v>143</v>
      </c>
      <c r="AK153" s="20"/>
      <c r="AL153" s="20"/>
      <c r="AM153" s="20"/>
      <c r="AN153" s="20"/>
      <c r="AO153" s="20"/>
      <c r="AP153" s="20"/>
      <c r="AQ153" s="20"/>
      <c r="AR153" s="20"/>
      <c r="AS153" s="20"/>
      <c r="AT153" s="20"/>
      <c r="AU153" s="20"/>
      <c r="AV153" s="20"/>
      <c r="AW153" s="20"/>
      <c r="AX153" s="20"/>
      <c r="AY153" s="21"/>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3" customFormat="1" ht="15" hidden="1" customHeight="1" x14ac:dyDescent="0.2">
      <c r="A154" s="17"/>
      <c r="B154" s="17"/>
      <c r="C154" s="17"/>
      <c r="D154" s="17"/>
      <c r="E154" s="17"/>
      <c r="F154" s="17"/>
      <c r="G154" s="17"/>
      <c r="H154" s="18" t="s">
        <v>130</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143</v>
      </c>
      <c r="AK154" s="20"/>
      <c r="AL154" s="20"/>
      <c r="AM154" s="20"/>
      <c r="AN154" s="20"/>
      <c r="AO154" s="20"/>
      <c r="AP154" s="20"/>
      <c r="AQ154" s="20"/>
      <c r="AR154" s="20"/>
      <c r="AS154" s="20"/>
      <c r="AT154" s="20"/>
      <c r="AU154" s="20"/>
      <c r="AV154" s="20"/>
      <c r="AW154" s="20"/>
      <c r="AX154" s="20"/>
      <c r="AY154" s="21"/>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3" customFormat="1" ht="15" hidden="1" customHeight="1" x14ac:dyDescent="0.2">
      <c r="A155" s="17"/>
      <c r="B155" s="17"/>
      <c r="C155" s="17"/>
      <c r="D155" s="17"/>
      <c r="E155" s="17"/>
      <c r="F155" s="17"/>
      <c r="G155" s="17"/>
      <c r="H155" s="18" t="s">
        <v>131</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t="s">
        <v>143</v>
      </c>
      <c r="AK155" s="20"/>
      <c r="AL155" s="20"/>
      <c r="AM155" s="20"/>
      <c r="AN155" s="20"/>
      <c r="AO155" s="20"/>
      <c r="AP155" s="20"/>
      <c r="AQ155" s="20"/>
      <c r="AR155" s="20"/>
      <c r="AS155" s="20"/>
      <c r="AT155" s="20"/>
      <c r="AU155" s="20"/>
      <c r="AV155" s="20"/>
      <c r="AW155" s="20"/>
      <c r="AX155" s="20"/>
      <c r="AY155" s="21"/>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3" customFormat="1" ht="27.75" hidden="1" customHeight="1" x14ac:dyDescent="0.2">
      <c r="A156" s="17" t="s">
        <v>62</v>
      </c>
      <c r="B156" s="17"/>
      <c r="C156" s="17"/>
      <c r="D156" s="17"/>
      <c r="E156" s="17"/>
      <c r="F156" s="17"/>
      <c r="G156" s="17"/>
      <c r="H156" s="18" t="s">
        <v>146</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t="s">
        <v>143</v>
      </c>
      <c r="AK156" s="20"/>
      <c r="AL156" s="20"/>
      <c r="AM156" s="20"/>
      <c r="AN156" s="20"/>
      <c r="AO156" s="20"/>
      <c r="AP156" s="20"/>
      <c r="AQ156" s="20"/>
      <c r="AR156" s="20"/>
      <c r="AS156" s="20"/>
      <c r="AT156" s="20"/>
      <c r="AU156" s="20"/>
      <c r="AV156" s="20"/>
      <c r="AW156" s="20"/>
      <c r="AX156" s="20"/>
      <c r="AY156" s="21"/>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3" customFormat="1" ht="40.5" hidden="1" customHeight="1" x14ac:dyDescent="0.2">
      <c r="A157" s="17" t="s">
        <v>82</v>
      </c>
      <c r="B157" s="17"/>
      <c r="C157" s="17"/>
      <c r="D157" s="17"/>
      <c r="E157" s="17"/>
      <c r="F157" s="17"/>
      <c r="G157" s="17"/>
      <c r="H157" s="18" t="s">
        <v>147</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30</v>
      </c>
      <c r="AK157" s="20"/>
      <c r="AL157" s="20"/>
      <c r="AM157" s="20"/>
      <c r="AN157" s="20"/>
      <c r="AO157" s="20"/>
      <c r="AP157" s="20"/>
      <c r="AQ157" s="20"/>
      <c r="AR157" s="20"/>
      <c r="AS157" s="20"/>
      <c r="AT157" s="20"/>
      <c r="AU157" s="20"/>
      <c r="AV157" s="20"/>
      <c r="AW157" s="20"/>
      <c r="AX157" s="20"/>
      <c r="AY157" s="21"/>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3" customFormat="1" ht="54" hidden="1" customHeight="1" x14ac:dyDescent="0.2">
      <c r="A158" s="17" t="s">
        <v>92</v>
      </c>
      <c r="B158" s="17"/>
      <c r="C158" s="17"/>
      <c r="D158" s="17"/>
      <c r="E158" s="17"/>
      <c r="F158" s="17"/>
      <c r="G158" s="17"/>
      <c r="H158" s="18" t="s">
        <v>83</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c r="AK158" s="20"/>
      <c r="AL158" s="20"/>
      <c r="AM158" s="20"/>
      <c r="AN158" s="20"/>
      <c r="AO158" s="20"/>
      <c r="AP158" s="20"/>
      <c r="AQ158" s="20"/>
      <c r="AR158" s="20"/>
      <c r="AS158" s="20"/>
      <c r="AT158" s="20"/>
      <c r="AU158" s="20"/>
      <c r="AV158" s="20"/>
      <c r="AW158" s="20"/>
      <c r="AX158" s="20"/>
      <c r="AY158" s="21"/>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19"/>
      <c r="CL158" s="20"/>
      <c r="CM158" s="20"/>
      <c r="CN158" s="20"/>
      <c r="CO158" s="20"/>
      <c r="CP158" s="20"/>
      <c r="CQ158" s="20"/>
      <c r="CR158" s="20"/>
      <c r="CS158" s="20"/>
      <c r="CT158" s="20"/>
      <c r="CU158" s="20"/>
      <c r="CV158" s="20"/>
      <c r="CW158" s="20"/>
      <c r="CX158" s="20"/>
      <c r="CY158" s="20"/>
      <c r="CZ158" s="20"/>
      <c r="DA158" s="20"/>
    </row>
    <row r="159" spans="1:105" s="3" customFormat="1" ht="27.75" hidden="1" customHeight="1" x14ac:dyDescent="0.2">
      <c r="A159" s="17" t="s">
        <v>148</v>
      </c>
      <c r="B159" s="17"/>
      <c r="C159" s="17"/>
      <c r="D159" s="17"/>
      <c r="E159" s="17"/>
      <c r="F159" s="17"/>
      <c r="G159" s="17"/>
      <c r="H159" s="18" t="s">
        <v>86</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85</v>
      </c>
      <c r="AK159" s="20"/>
      <c r="AL159" s="20"/>
      <c r="AM159" s="20"/>
      <c r="AN159" s="20"/>
      <c r="AO159" s="20"/>
      <c r="AP159" s="20"/>
      <c r="AQ159" s="20"/>
      <c r="AR159" s="20"/>
      <c r="AS159" s="20"/>
      <c r="AT159" s="20"/>
      <c r="AU159" s="20"/>
      <c r="AV159" s="20"/>
      <c r="AW159" s="20"/>
      <c r="AX159" s="20"/>
      <c r="AY159" s="21"/>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19"/>
      <c r="CL159" s="20"/>
      <c r="CM159" s="20"/>
      <c r="CN159" s="20"/>
      <c r="CO159" s="20"/>
      <c r="CP159" s="20"/>
      <c r="CQ159" s="20"/>
      <c r="CR159" s="20"/>
      <c r="CS159" s="20"/>
      <c r="CT159" s="20"/>
      <c r="CU159" s="20"/>
      <c r="CV159" s="20"/>
      <c r="CW159" s="20"/>
      <c r="CX159" s="20"/>
      <c r="CY159" s="20"/>
      <c r="CZ159" s="20"/>
      <c r="DA159" s="20"/>
    </row>
    <row r="160" spans="1:105" s="3" customFormat="1" ht="27.75" hidden="1" customHeight="1" x14ac:dyDescent="0.2">
      <c r="A160" s="17" t="s">
        <v>149</v>
      </c>
      <c r="B160" s="17"/>
      <c r="C160" s="17"/>
      <c r="D160" s="17"/>
      <c r="E160" s="17"/>
      <c r="F160" s="17"/>
      <c r="G160" s="17"/>
      <c r="H160" s="18" t="s">
        <v>89</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88</v>
      </c>
      <c r="AK160" s="20"/>
      <c r="AL160" s="20"/>
      <c r="AM160" s="20"/>
      <c r="AN160" s="20"/>
      <c r="AO160" s="20"/>
      <c r="AP160" s="20"/>
      <c r="AQ160" s="20"/>
      <c r="AR160" s="20"/>
      <c r="AS160" s="20"/>
      <c r="AT160" s="20"/>
      <c r="AU160" s="20"/>
      <c r="AV160" s="20"/>
      <c r="AW160" s="20"/>
      <c r="AX160" s="20"/>
      <c r="AY160" s="21"/>
      <c r="AZ160" s="19"/>
      <c r="BA160" s="20"/>
      <c r="BB160" s="20"/>
      <c r="BC160" s="20"/>
      <c r="BD160" s="20"/>
      <c r="BE160" s="20"/>
      <c r="BF160" s="20"/>
      <c r="BG160" s="20"/>
      <c r="BH160" s="20"/>
      <c r="BI160" s="20"/>
      <c r="BJ160" s="20"/>
      <c r="BK160" s="20"/>
      <c r="BL160" s="20"/>
      <c r="BM160" s="20"/>
      <c r="BN160" s="20"/>
      <c r="BO160" s="20"/>
      <c r="BP160" s="20"/>
      <c r="BQ160" s="20"/>
      <c r="BR160" s="20"/>
      <c r="BS160" s="21"/>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3" customFormat="1" ht="40.5" hidden="1" customHeight="1" x14ac:dyDescent="0.2">
      <c r="A161" s="17" t="s">
        <v>150</v>
      </c>
      <c r="B161" s="17"/>
      <c r="C161" s="17"/>
      <c r="D161" s="17"/>
      <c r="E161" s="17"/>
      <c r="F161" s="17"/>
      <c r="G161" s="17"/>
      <c r="H161" s="18" t="s">
        <v>91</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c r="AK161" s="20"/>
      <c r="AL161" s="20"/>
      <c r="AM161" s="20"/>
      <c r="AN161" s="20"/>
      <c r="AO161" s="20"/>
      <c r="AP161" s="20"/>
      <c r="AQ161" s="20"/>
      <c r="AR161" s="20"/>
      <c r="AS161" s="20"/>
      <c r="AT161" s="20"/>
      <c r="AU161" s="20"/>
      <c r="AV161" s="20"/>
      <c r="AW161" s="20"/>
      <c r="AX161" s="20"/>
      <c r="AY161" s="21"/>
      <c r="AZ161" s="19"/>
      <c r="BA161" s="20"/>
      <c r="BB161" s="20"/>
      <c r="BC161" s="20"/>
      <c r="BD161" s="20"/>
      <c r="BE161" s="20"/>
      <c r="BF161" s="20"/>
      <c r="BG161" s="20"/>
      <c r="BH161" s="20"/>
      <c r="BI161" s="20"/>
      <c r="BJ161" s="20"/>
      <c r="BK161" s="20"/>
      <c r="BL161" s="20"/>
      <c r="BM161" s="20"/>
      <c r="BN161" s="20"/>
      <c r="BO161" s="20"/>
      <c r="BP161" s="20"/>
      <c r="BQ161" s="20"/>
      <c r="BR161" s="20"/>
      <c r="BS161" s="21"/>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3" customFormat="1" ht="27.75" hidden="1" customHeight="1" x14ac:dyDescent="0.2">
      <c r="A162" s="17" t="s">
        <v>94</v>
      </c>
      <c r="B162" s="17"/>
      <c r="C162" s="17"/>
      <c r="D162" s="17"/>
      <c r="E162" s="17"/>
      <c r="F162" s="17"/>
      <c r="G162" s="17"/>
      <c r="H162" s="18" t="s">
        <v>151</v>
      </c>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9" t="s">
        <v>30</v>
      </c>
      <c r="AK162" s="20"/>
      <c r="AL162" s="20"/>
      <c r="AM162" s="20"/>
      <c r="AN162" s="20"/>
      <c r="AO162" s="20"/>
      <c r="AP162" s="20"/>
      <c r="AQ162" s="20"/>
      <c r="AR162" s="20"/>
      <c r="AS162" s="20"/>
      <c r="AT162" s="20"/>
      <c r="AU162" s="20"/>
      <c r="AV162" s="20"/>
      <c r="AW162" s="20"/>
      <c r="AX162" s="20"/>
      <c r="AY162" s="21"/>
      <c r="AZ162" s="19"/>
      <c r="BA162" s="20"/>
      <c r="BB162" s="20"/>
      <c r="BC162" s="20"/>
      <c r="BD162" s="20"/>
      <c r="BE162" s="20"/>
      <c r="BF162" s="20"/>
      <c r="BG162" s="20"/>
      <c r="BH162" s="20"/>
      <c r="BI162" s="20"/>
      <c r="BJ162" s="20"/>
      <c r="BK162" s="20"/>
      <c r="BL162" s="20"/>
      <c r="BM162" s="20"/>
      <c r="BN162" s="20"/>
      <c r="BO162" s="20"/>
      <c r="BP162" s="20"/>
      <c r="BQ162" s="20"/>
      <c r="BR162" s="20"/>
      <c r="BS162" s="21"/>
      <c r="BT162" s="19"/>
      <c r="BU162" s="20"/>
      <c r="BV162" s="20"/>
      <c r="BW162" s="20"/>
      <c r="BX162" s="20"/>
      <c r="BY162" s="20"/>
      <c r="BZ162" s="20"/>
      <c r="CA162" s="20"/>
      <c r="CB162" s="20"/>
      <c r="CC162" s="20"/>
      <c r="CD162" s="20"/>
      <c r="CE162" s="20"/>
      <c r="CF162" s="20"/>
      <c r="CG162" s="20"/>
      <c r="CH162" s="20"/>
      <c r="CI162" s="20"/>
      <c r="CJ162" s="21"/>
      <c r="CK162" s="19"/>
      <c r="CL162" s="20"/>
      <c r="CM162" s="20"/>
      <c r="CN162" s="20"/>
      <c r="CO162" s="20"/>
      <c r="CP162" s="20"/>
      <c r="CQ162" s="20"/>
      <c r="CR162" s="20"/>
      <c r="CS162" s="20"/>
      <c r="CT162" s="20"/>
      <c r="CU162" s="20"/>
      <c r="CV162" s="20"/>
      <c r="CW162" s="20"/>
      <c r="CX162" s="20"/>
      <c r="CY162" s="20"/>
      <c r="CZ162" s="20"/>
      <c r="DA162" s="20"/>
    </row>
    <row r="163" spans="1:105" s="3" customFormat="1" ht="27.75" hidden="1" customHeight="1" x14ac:dyDescent="0.2">
      <c r="A163" s="17" t="s">
        <v>152</v>
      </c>
      <c r="B163" s="17"/>
      <c r="C163" s="17"/>
      <c r="D163" s="17"/>
      <c r="E163" s="17"/>
      <c r="F163" s="17"/>
      <c r="G163" s="17"/>
      <c r="H163" s="18" t="s">
        <v>153</v>
      </c>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9" t="s">
        <v>30</v>
      </c>
      <c r="AK163" s="20"/>
      <c r="AL163" s="20"/>
      <c r="AM163" s="20"/>
      <c r="AN163" s="20"/>
      <c r="AO163" s="20"/>
      <c r="AP163" s="20"/>
      <c r="AQ163" s="20"/>
      <c r="AR163" s="20"/>
      <c r="AS163" s="20"/>
      <c r="AT163" s="20"/>
      <c r="AU163" s="20"/>
      <c r="AV163" s="20"/>
      <c r="AW163" s="20"/>
      <c r="AX163" s="20"/>
      <c r="AY163" s="21"/>
      <c r="AZ163" s="19"/>
      <c r="BA163" s="20"/>
      <c r="BB163" s="20"/>
      <c r="BC163" s="20"/>
      <c r="BD163" s="20"/>
      <c r="BE163" s="20"/>
      <c r="BF163" s="20"/>
      <c r="BG163" s="20"/>
      <c r="BH163" s="20"/>
      <c r="BI163" s="20"/>
      <c r="BJ163" s="20"/>
      <c r="BK163" s="20"/>
      <c r="BL163" s="20"/>
      <c r="BM163" s="20"/>
      <c r="BN163" s="20"/>
      <c r="BO163" s="20"/>
      <c r="BP163" s="20"/>
      <c r="BQ163" s="20"/>
      <c r="BR163" s="20"/>
      <c r="BS163" s="21"/>
      <c r="BT163" s="19"/>
      <c r="BU163" s="20"/>
      <c r="BV163" s="20"/>
      <c r="BW163" s="20"/>
      <c r="BX163" s="20"/>
      <c r="BY163" s="20"/>
      <c r="BZ163" s="20"/>
      <c r="CA163" s="20"/>
      <c r="CB163" s="20"/>
      <c r="CC163" s="20"/>
      <c r="CD163" s="20"/>
      <c r="CE163" s="20"/>
      <c r="CF163" s="20"/>
      <c r="CG163" s="20"/>
      <c r="CH163" s="20"/>
      <c r="CI163" s="20"/>
      <c r="CJ163" s="21"/>
      <c r="CK163" s="19"/>
      <c r="CL163" s="20"/>
      <c r="CM163" s="20"/>
      <c r="CN163" s="20"/>
      <c r="CO163" s="20"/>
      <c r="CP163" s="20"/>
      <c r="CQ163" s="20"/>
      <c r="CR163" s="20"/>
      <c r="CS163" s="20"/>
      <c r="CT163" s="20"/>
      <c r="CU163" s="20"/>
      <c r="CV163" s="20"/>
      <c r="CW163" s="20"/>
      <c r="CX163" s="20"/>
      <c r="CY163" s="20"/>
      <c r="CZ163" s="20"/>
      <c r="DA163" s="20"/>
    </row>
    <row r="164" spans="1:105" s="3" customFormat="1" ht="27.75" hidden="1" customHeight="1" x14ac:dyDescent="0.2">
      <c r="A164" s="17" t="s">
        <v>154</v>
      </c>
      <c r="B164" s="17"/>
      <c r="C164" s="17"/>
      <c r="D164" s="17"/>
      <c r="E164" s="17"/>
      <c r="F164" s="17"/>
      <c r="G164" s="17"/>
      <c r="H164" s="18" t="s">
        <v>155</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30</v>
      </c>
      <c r="AK164" s="20"/>
      <c r="AL164" s="20"/>
      <c r="AM164" s="20"/>
      <c r="AN164" s="20"/>
      <c r="AO164" s="20"/>
      <c r="AP164" s="20"/>
      <c r="AQ164" s="20"/>
      <c r="AR164" s="20"/>
      <c r="AS164" s="20"/>
      <c r="AT164" s="20"/>
      <c r="AU164" s="20"/>
      <c r="AV164" s="20"/>
      <c r="AW164" s="20"/>
      <c r="AX164" s="20"/>
      <c r="AY164" s="21"/>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 customFormat="1" ht="15" hidden="1" customHeight="1" x14ac:dyDescent="0.2">
      <c r="A165" s="17" t="s">
        <v>156</v>
      </c>
      <c r="B165" s="17"/>
      <c r="C165" s="17"/>
      <c r="D165" s="17"/>
      <c r="E165" s="17"/>
      <c r="F165" s="17"/>
      <c r="G165" s="17"/>
      <c r="H165" s="18" t="s">
        <v>36</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30</v>
      </c>
      <c r="AK165" s="20"/>
      <c r="AL165" s="20"/>
      <c r="AM165" s="20"/>
      <c r="AN165" s="20"/>
      <c r="AO165" s="20"/>
      <c r="AP165" s="20"/>
      <c r="AQ165" s="20"/>
      <c r="AR165" s="20"/>
      <c r="AS165" s="20"/>
      <c r="AT165" s="20"/>
      <c r="AU165" s="20"/>
      <c r="AV165" s="20"/>
      <c r="AW165" s="20"/>
      <c r="AX165" s="20"/>
      <c r="AY165" s="21"/>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 customFormat="1" ht="54" hidden="1" customHeight="1" x14ac:dyDescent="0.2">
      <c r="A166" s="17" t="s">
        <v>157</v>
      </c>
      <c r="B166" s="17"/>
      <c r="C166" s="17"/>
      <c r="D166" s="17"/>
      <c r="E166" s="17"/>
      <c r="F166" s="17"/>
      <c r="G166" s="17"/>
      <c r="H166" s="18" t="s">
        <v>159</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158</v>
      </c>
      <c r="AK166" s="20"/>
      <c r="AL166" s="20"/>
      <c r="AM166" s="20"/>
      <c r="AN166" s="20"/>
      <c r="AO166" s="20"/>
      <c r="AP166" s="20"/>
      <c r="AQ166" s="20"/>
      <c r="AR166" s="20"/>
      <c r="AS166" s="20"/>
      <c r="AT166" s="20"/>
      <c r="AU166" s="20"/>
      <c r="AV166" s="20"/>
      <c r="AW166" s="20"/>
      <c r="AX166" s="20"/>
      <c r="AY166" s="21"/>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 customFormat="1" ht="79.5" hidden="1" customHeight="1" x14ac:dyDescent="0.2">
      <c r="A167" s="17" t="s">
        <v>160</v>
      </c>
      <c r="B167" s="17"/>
      <c r="C167" s="17"/>
      <c r="D167" s="17"/>
      <c r="E167" s="17"/>
      <c r="F167" s="17"/>
      <c r="G167" s="17"/>
      <c r="H167" s="18" t="s">
        <v>161</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c r="AK167" s="20"/>
      <c r="AL167" s="20"/>
      <c r="AM167" s="20"/>
      <c r="AN167" s="20"/>
      <c r="AO167" s="20"/>
      <c r="AP167" s="20"/>
      <c r="AQ167" s="20"/>
      <c r="AR167" s="20"/>
      <c r="AS167" s="20"/>
      <c r="AT167" s="20"/>
      <c r="AU167" s="20"/>
      <c r="AV167" s="20"/>
      <c r="AW167" s="20"/>
      <c r="AX167" s="20"/>
      <c r="AY167" s="21"/>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 customFormat="1" ht="15" hidden="1" x14ac:dyDescent="0.25">
      <c r="A168" s="22" t="s">
        <v>162</v>
      </c>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row>
    <row r="169" spans="1:105" s="3" customFormat="1" ht="15" hidden="1" customHeight="1" x14ac:dyDescent="0.2">
      <c r="A169" s="17" t="s">
        <v>26</v>
      </c>
      <c r="B169" s="17"/>
      <c r="C169" s="17"/>
      <c r="D169" s="17"/>
      <c r="E169" s="17"/>
      <c r="F169" s="17"/>
      <c r="G169" s="17"/>
      <c r="H169" s="18" t="s">
        <v>163</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45</v>
      </c>
      <c r="AK169" s="20"/>
      <c r="AL169" s="20"/>
      <c r="AM169" s="20"/>
      <c r="AN169" s="20"/>
      <c r="AO169" s="20"/>
      <c r="AP169" s="20"/>
      <c r="AQ169" s="20"/>
      <c r="AR169" s="20"/>
      <c r="AS169" s="20"/>
      <c r="AT169" s="20"/>
      <c r="AU169" s="20"/>
      <c r="AV169" s="20"/>
      <c r="AW169" s="20"/>
      <c r="AX169" s="20"/>
      <c r="AY169" s="21"/>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 customFormat="1" ht="93" hidden="1" customHeight="1" x14ac:dyDescent="0.2">
      <c r="A170" s="17" t="s">
        <v>37</v>
      </c>
      <c r="B170" s="17"/>
      <c r="C170" s="17"/>
      <c r="D170" s="17"/>
      <c r="E170" s="17"/>
      <c r="F170" s="17"/>
      <c r="G170" s="17"/>
      <c r="H170" s="18" t="s">
        <v>164</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t="s">
        <v>45</v>
      </c>
      <c r="AK170" s="20"/>
      <c r="AL170" s="20"/>
      <c r="AM170" s="20"/>
      <c r="AN170" s="20"/>
      <c r="AO170" s="20"/>
      <c r="AP170" s="20"/>
      <c r="AQ170" s="20"/>
      <c r="AR170" s="20"/>
      <c r="AS170" s="20"/>
      <c r="AT170" s="20"/>
      <c r="AU170" s="20"/>
      <c r="AV170" s="20"/>
      <c r="AW170" s="20"/>
      <c r="AX170" s="20"/>
      <c r="AY170" s="21"/>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 customFormat="1" ht="27.75" hidden="1" customHeight="1" x14ac:dyDescent="0.2">
      <c r="A171" s="17" t="s">
        <v>42</v>
      </c>
      <c r="B171" s="17"/>
      <c r="C171" s="17"/>
      <c r="D171" s="17"/>
      <c r="E171" s="17"/>
      <c r="F171" s="17"/>
      <c r="G171" s="17"/>
      <c r="H171" s="18" t="s">
        <v>166</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t="s">
        <v>165</v>
      </c>
      <c r="AK171" s="20"/>
      <c r="AL171" s="20"/>
      <c r="AM171" s="20"/>
      <c r="AN171" s="20"/>
      <c r="AO171" s="20"/>
      <c r="AP171" s="20"/>
      <c r="AQ171" s="20"/>
      <c r="AR171" s="20"/>
      <c r="AS171" s="20"/>
      <c r="AT171" s="20"/>
      <c r="AU171" s="20"/>
      <c r="AV171" s="20"/>
      <c r="AW171" s="20"/>
      <c r="AX171" s="20"/>
      <c r="AY171" s="21"/>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 customFormat="1" ht="27.75" hidden="1" customHeight="1" x14ac:dyDescent="0.2">
      <c r="A172" s="17" t="s">
        <v>62</v>
      </c>
      <c r="B172" s="17"/>
      <c r="C172" s="17"/>
      <c r="D172" s="17"/>
      <c r="E172" s="17"/>
      <c r="F172" s="17"/>
      <c r="G172" s="17"/>
      <c r="H172" s="18" t="s">
        <v>167</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165</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 customFormat="1" ht="27.75" hidden="1" customHeight="1" x14ac:dyDescent="0.2">
      <c r="A173" s="17" t="s">
        <v>82</v>
      </c>
      <c r="B173" s="17"/>
      <c r="C173" s="17"/>
      <c r="D173" s="17"/>
      <c r="E173" s="17"/>
      <c r="F173" s="17"/>
      <c r="G173" s="17"/>
      <c r="H173" s="18" t="s">
        <v>169</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168</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 customFormat="1" ht="27.75" hidden="1" customHeight="1" x14ac:dyDescent="0.2">
      <c r="A174" s="17" t="s">
        <v>92</v>
      </c>
      <c r="B174" s="17"/>
      <c r="C174" s="17"/>
      <c r="D174" s="17"/>
      <c r="E174" s="17"/>
      <c r="F174" s="17"/>
      <c r="G174" s="17"/>
      <c r="H174" s="18" t="s">
        <v>170</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t="s">
        <v>168</v>
      </c>
      <c r="AK174" s="20"/>
      <c r="AL174" s="20"/>
      <c r="AM174" s="20"/>
      <c r="AN174" s="20"/>
      <c r="AO174" s="20"/>
      <c r="AP174" s="20"/>
      <c r="AQ174" s="20"/>
      <c r="AR174" s="20"/>
      <c r="AS174" s="20"/>
      <c r="AT174" s="20"/>
      <c r="AU174" s="20"/>
      <c r="AV174" s="20"/>
      <c r="AW174" s="20"/>
      <c r="AX174" s="20"/>
      <c r="AY174" s="21"/>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 customFormat="1" ht="27.75" hidden="1" customHeight="1" x14ac:dyDescent="0.2">
      <c r="A175" s="17" t="s">
        <v>94</v>
      </c>
      <c r="B175" s="17"/>
      <c r="C175" s="17"/>
      <c r="D175" s="17"/>
      <c r="E175" s="17"/>
      <c r="F175" s="17"/>
      <c r="G175" s="17"/>
      <c r="H175" s="18" t="s">
        <v>172</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t="s">
        <v>171</v>
      </c>
      <c r="AK175" s="20"/>
      <c r="AL175" s="20"/>
      <c r="AM175" s="20"/>
      <c r="AN175" s="20"/>
      <c r="AO175" s="20"/>
      <c r="AP175" s="20"/>
      <c r="AQ175" s="20"/>
      <c r="AR175" s="20"/>
      <c r="AS175" s="20"/>
      <c r="AT175" s="20"/>
      <c r="AU175" s="20"/>
      <c r="AV175" s="20"/>
      <c r="AW175" s="20"/>
      <c r="AX175" s="20"/>
      <c r="AY175" s="21"/>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 customFormat="1" ht="15" hidden="1" customHeight="1" x14ac:dyDescent="0.2">
      <c r="A176" s="17"/>
      <c r="B176" s="17"/>
      <c r="C176" s="17"/>
      <c r="D176" s="17"/>
      <c r="E176" s="17"/>
      <c r="F176" s="17"/>
      <c r="G176" s="17"/>
      <c r="H176" s="18" t="s">
        <v>65</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c r="AK176" s="20"/>
      <c r="AL176" s="20"/>
      <c r="AM176" s="20"/>
      <c r="AN176" s="20"/>
      <c r="AO176" s="20"/>
      <c r="AP176" s="20"/>
      <c r="AQ176" s="20"/>
      <c r="AR176" s="20"/>
      <c r="AS176" s="20"/>
      <c r="AT176" s="20"/>
      <c r="AU176" s="20"/>
      <c r="AV176" s="20"/>
      <c r="AW176" s="20"/>
      <c r="AX176" s="20"/>
      <c r="AY176" s="21"/>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 customFormat="1" ht="27.75" hidden="1" customHeight="1" x14ac:dyDescent="0.2">
      <c r="A177" s="17" t="s">
        <v>173</v>
      </c>
      <c r="B177" s="17"/>
      <c r="C177" s="17"/>
      <c r="D177" s="17"/>
      <c r="E177" s="17"/>
      <c r="F177" s="17"/>
      <c r="G177" s="17"/>
      <c r="H177" s="18" t="s">
        <v>176</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171</v>
      </c>
      <c r="AK177" s="20"/>
      <c r="AL177" s="20"/>
      <c r="AM177" s="20"/>
      <c r="AN177" s="20"/>
      <c r="AO177" s="20"/>
      <c r="AP177" s="20"/>
      <c r="AQ177" s="20"/>
      <c r="AR177" s="20"/>
      <c r="AS177" s="20"/>
      <c r="AT177" s="20"/>
      <c r="AU177" s="20"/>
      <c r="AV177" s="20"/>
      <c r="AW177" s="20"/>
      <c r="AX177" s="20"/>
      <c r="AY177" s="21"/>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 customFormat="1" ht="27.75" hidden="1" customHeight="1" x14ac:dyDescent="0.2">
      <c r="A178" s="17" t="s">
        <v>174</v>
      </c>
      <c r="B178" s="17"/>
      <c r="C178" s="17"/>
      <c r="D178" s="17"/>
      <c r="E178" s="17"/>
      <c r="F178" s="17"/>
      <c r="G178" s="17"/>
      <c r="H178" s="18" t="s">
        <v>177</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171</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 customFormat="1" ht="40.5" hidden="1" customHeight="1" x14ac:dyDescent="0.2">
      <c r="A179" s="17" t="s">
        <v>175</v>
      </c>
      <c r="B179" s="17"/>
      <c r="C179" s="17"/>
      <c r="D179" s="17"/>
      <c r="E179" s="17"/>
      <c r="F179" s="17"/>
      <c r="G179" s="17"/>
      <c r="H179" s="18" t="s">
        <v>178</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171</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 customFormat="1" ht="15" hidden="1" customHeight="1" x14ac:dyDescent="0.2">
      <c r="A180" s="17" t="s">
        <v>152</v>
      </c>
      <c r="B180" s="17"/>
      <c r="C180" s="17"/>
      <c r="D180" s="17"/>
      <c r="E180" s="17"/>
      <c r="F180" s="17"/>
      <c r="G180" s="17"/>
      <c r="H180" s="18" t="s">
        <v>179</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 customFormat="1" ht="15" hidden="1" customHeight="1" x14ac:dyDescent="0.2">
      <c r="A181" s="17"/>
      <c r="B181" s="17"/>
      <c r="C181" s="17"/>
      <c r="D181" s="17"/>
      <c r="E181" s="17"/>
      <c r="F181" s="17"/>
      <c r="G181" s="17"/>
      <c r="H181" s="18" t="s">
        <v>65</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c r="AK181" s="20"/>
      <c r="AL181" s="20"/>
      <c r="AM181" s="20"/>
      <c r="AN181" s="20"/>
      <c r="AO181" s="20"/>
      <c r="AP181" s="20"/>
      <c r="AQ181" s="20"/>
      <c r="AR181" s="20"/>
      <c r="AS181" s="20"/>
      <c r="AT181" s="20"/>
      <c r="AU181" s="20"/>
      <c r="AV181" s="20"/>
      <c r="AW181" s="20"/>
      <c r="AX181" s="20"/>
      <c r="AY181" s="21"/>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 customFormat="1" ht="27.75" hidden="1" customHeight="1" x14ac:dyDescent="0.2">
      <c r="A182" s="17" t="s">
        <v>180</v>
      </c>
      <c r="B182" s="17"/>
      <c r="C182" s="17"/>
      <c r="D182" s="17"/>
      <c r="E182" s="17"/>
      <c r="F182" s="17"/>
      <c r="G182" s="17"/>
      <c r="H182" s="18" t="s">
        <v>181</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t="s">
        <v>171</v>
      </c>
      <c r="AK182" s="20"/>
      <c r="AL182" s="20"/>
      <c r="AM182" s="20"/>
      <c r="AN182" s="20"/>
      <c r="AO182" s="20"/>
      <c r="AP182" s="20"/>
      <c r="AQ182" s="20"/>
      <c r="AR182" s="20"/>
      <c r="AS182" s="20"/>
      <c r="AT182" s="20"/>
      <c r="AU182" s="20"/>
      <c r="AV182" s="20"/>
      <c r="AW182" s="20"/>
      <c r="AX182" s="20"/>
      <c r="AY182" s="21"/>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 customFormat="1" ht="40.5" hidden="1" customHeight="1" x14ac:dyDescent="0.2">
      <c r="A183" s="17"/>
      <c r="B183" s="17"/>
      <c r="C183" s="17"/>
      <c r="D183" s="17"/>
      <c r="E183" s="17"/>
      <c r="F183" s="17"/>
      <c r="G183" s="17"/>
      <c r="H183" s="18" t="s">
        <v>183</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t="s">
        <v>182</v>
      </c>
      <c r="AK183" s="20"/>
      <c r="AL183" s="20"/>
      <c r="AM183" s="20"/>
      <c r="AN183" s="20"/>
      <c r="AO183" s="20"/>
      <c r="AP183" s="20"/>
      <c r="AQ183" s="20"/>
      <c r="AR183" s="20"/>
      <c r="AS183" s="20"/>
      <c r="AT183" s="20"/>
      <c r="AU183" s="20"/>
      <c r="AV183" s="20"/>
      <c r="AW183" s="20"/>
      <c r="AX183" s="20"/>
      <c r="AY183" s="21"/>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 customFormat="1" ht="27.75" hidden="1" customHeight="1" x14ac:dyDescent="0.2">
      <c r="A184" s="17" t="s">
        <v>184</v>
      </c>
      <c r="B184" s="17"/>
      <c r="C184" s="17"/>
      <c r="D184" s="17"/>
      <c r="E184" s="17"/>
      <c r="F184" s="17"/>
      <c r="G184" s="17"/>
      <c r="H184" s="18" t="s">
        <v>185</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171</v>
      </c>
      <c r="AK184" s="20"/>
      <c r="AL184" s="20"/>
      <c r="AM184" s="20"/>
      <c r="AN184" s="20"/>
      <c r="AO184" s="20"/>
      <c r="AP184" s="20"/>
      <c r="AQ184" s="20"/>
      <c r="AR184" s="20"/>
      <c r="AS184" s="20"/>
      <c r="AT184" s="20"/>
      <c r="AU184" s="20"/>
      <c r="AV184" s="20"/>
      <c r="AW184" s="20"/>
      <c r="AX184" s="20"/>
      <c r="AY184" s="21"/>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 customFormat="1" ht="27.75" hidden="1" customHeight="1" x14ac:dyDescent="0.2">
      <c r="A185" s="17"/>
      <c r="B185" s="17"/>
      <c r="C185" s="17"/>
      <c r="D185" s="17"/>
      <c r="E185" s="17"/>
      <c r="F185" s="17"/>
      <c r="G185" s="17"/>
      <c r="H185" s="18" t="s">
        <v>187</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t="s">
        <v>186</v>
      </c>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 customFormat="1" ht="54" hidden="1" customHeight="1" x14ac:dyDescent="0.2">
      <c r="A186" s="17"/>
      <c r="B186" s="17"/>
      <c r="C186" s="17"/>
      <c r="D186" s="17"/>
      <c r="E186" s="17"/>
      <c r="F186" s="17"/>
      <c r="G186" s="17"/>
      <c r="H186" s="18" t="s">
        <v>188</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c r="AK186" s="20"/>
      <c r="AL186" s="20"/>
      <c r="AM186" s="20"/>
      <c r="AN186" s="20"/>
      <c r="AO186" s="20"/>
      <c r="AP186" s="20"/>
      <c r="AQ186" s="20"/>
      <c r="AR186" s="20"/>
      <c r="AS186" s="20"/>
      <c r="AT186" s="20"/>
      <c r="AU186" s="20"/>
      <c r="AV186" s="20"/>
      <c r="AW186" s="20"/>
      <c r="AX186" s="20"/>
      <c r="AY186" s="21"/>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 customFormat="1" ht="15" hidden="1" customHeight="1" x14ac:dyDescent="0.2">
      <c r="A187" s="17" t="s">
        <v>154</v>
      </c>
      <c r="B187" s="17"/>
      <c r="C187" s="17"/>
      <c r="D187" s="17"/>
      <c r="E187" s="17"/>
      <c r="F187" s="17"/>
      <c r="G187" s="17"/>
      <c r="H187" s="18" t="s">
        <v>189</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t="s">
        <v>171</v>
      </c>
      <c r="AK187" s="20"/>
      <c r="AL187" s="20"/>
      <c r="AM187" s="20"/>
      <c r="AN187" s="20"/>
      <c r="AO187" s="20"/>
      <c r="AP187" s="20"/>
      <c r="AQ187" s="20"/>
      <c r="AR187" s="20"/>
      <c r="AS187" s="20"/>
      <c r="AT187" s="20"/>
      <c r="AU187" s="20"/>
      <c r="AV187" s="20"/>
      <c r="AW187" s="20"/>
      <c r="AX187" s="20"/>
      <c r="AY187" s="21"/>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 customFormat="1" ht="54" hidden="1" customHeight="1" x14ac:dyDescent="0.2">
      <c r="A188" s="17" t="s">
        <v>156</v>
      </c>
      <c r="B188" s="17"/>
      <c r="C188" s="17"/>
      <c r="D188" s="17"/>
      <c r="E188" s="17"/>
      <c r="F188" s="17"/>
      <c r="G188" s="17"/>
      <c r="H188" s="18" t="s">
        <v>190</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 customFormat="1" ht="27.75" hidden="1" customHeight="1" x14ac:dyDescent="0.2">
      <c r="A189" s="17" t="s">
        <v>191</v>
      </c>
      <c r="B189" s="17"/>
      <c r="C189" s="17"/>
      <c r="D189" s="17"/>
      <c r="E189" s="17"/>
      <c r="F189" s="17"/>
      <c r="G189" s="17"/>
      <c r="H189" s="18" t="s">
        <v>192</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85</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 customFormat="1" ht="27.75" hidden="1" customHeight="1" x14ac:dyDescent="0.2">
      <c r="A190" s="17" t="s">
        <v>193</v>
      </c>
      <c r="B190" s="17"/>
      <c r="C190" s="17"/>
      <c r="D190" s="17"/>
      <c r="E190" s="17"/>
      <c r="F190" s="17"/>
      <c r="G190" s="17"/>
      <c r="H190" s="18" t="s">
        <v>194</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88</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 customFormat="1" ht="40.5" hidden="1" customHeight="1" x14ac:dyDescent="0.2">
      <c r="A191" s="17" t="s">
        <v>195</v>
      </c>
      <c r="B191" s="17"/>
      <c r="C191" s="17"/>
      <c r="D191" s="17"/>
      <c r="E191" s="17"/>
      <c r="F191" s="17"/>
      <c r="G191" s="17"/>
      <c r="H191" s="18" t="s">
        <v>196</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 customFormat="1" ht="27.75" hidden="1" customHeight="1" x14ac:dyDescent="0.2">
      <c r="A192" s="17" t="s">
        <v>157</v>
      </c>
      <c r="B192" s="17"/>
      <c r="C192" s="17"/>
      <c r="D192" s="17"/>
      <c r="E192" s="17"/>
      <c r="F192" s="17"/>
      <c r="G192" s="17"/>
      <c r="H192" s="18" t="s">
        <v>197</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t="s">
        <v>171</v>
      </c>
      <c r="AK192" s="20"/>
      <c r="AL192" s="20"/>
      <c r="AM192" s="20"/>
      <c r="AN192" s="20"/>
      <c r="AO192" s="20"/>
      <c r="AP192" s="20"/>
      <c r="AQ192" s="20"/>
      <c r="AR192" s="20"/>
      <c r="AS192" s="20"/>
      <c r="AT192" s="20"/>
      <c r="AU192" s="20"/>
      <c r="AV192" s="20"/>
      <c r="AW192" s="20"/>
      <c r="AX192" s="20"/>
      <c r="AY192" s="21"/>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 customFormat="1" ht="15" hidden="1" customHeight="1" x14ac:dyDescent="0.2">
      <c r="A193" s="17"/>
      <c r="B193" s="17"/>
      <c r="C193" s="17"/>
      <c r="D193" s="17"/>
      <c r="E193" s="17"/>
      <c r="F193" s="17"/>
      <c r="G193" s="17"/>
      <c r="H193" s="18" t="s">
        <v>65</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 customFormat="1" ht="27.75" hidden="1" customHeight="1" x14ac:dyDescent="0.2">
      <c r="A194" s="17" t="s">
        <v>198</v>
      </c>
      <c r="B194" s="17"/>
      <c r="C194" s="17"/>
      <c r="D194" s="17"/>
      <c r="E194" s="17"/>
      <c r="F194" s="17"/>
      <c r="G194" s="17"/>
      <c r="H194" s="18" t="s">
        <v>199</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171</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 customFormat="1" ht="27.75" hidden="1" customHeight="1" x14ac:dyDescent="0.2">
      <c r="A195" s="17" t="s">
        <v>200</v>
      </c>
      <c r="B195" s="17"/>
      <c r="C195" s="17"/>
      <c r="D195" s="17"/>
      <c r="E195" s="17"/>
      <c r="F195" s="17"/>
      <c r="G195" s="17"/>
      <c r="H195" s="18" t="s">
        <v>201</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t="s">
        <v>171</v>
      </c>
      <c r="AK195" s="20"/>
      <c r="AL195" s="20"/>
      <c r="AM195" s="20"/>
      <c r="AN195" s="20"/>
      <c r="AO195" s="20"/>
      <c r="AP195" s="20"/>
      <c r="AQ195" s="20"/>
      <c r="AR195" s="20"/>
      <c r="AS195" s="20"/>
      <c r="AT195" s="20"/>
      <c r="AU195" s="20"/>
      <c r="AV195" s="20"/>
      <c r="AW195" s="20"/>
      <c r="AX195" s="20"/>
      <c r="AY195" s="21"/>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 customFormat="1" ht="40.5" hidden="1" customHeight="1" x14ac:dyDescent="0.2">
      <c r="A196" s="17" t="s">
        <v>202</v>
      </c>
      <c r="B196" s="17"/>
      <c r="C196" s="17"/>
      <c r="D196" s="17"/>
      <c r="E196" s="17"/>
      <c r="F196" s="17"/>
      <c r="G196" s="17"/>
      <c r="H196" s="18" t="s">
        <v>203</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t="s">
        <v>171</v>
      </c>
      <c r="AK196" s="20"/>
      <c r="AL196" s="20"/>
      <c r="AM196" s="20"/>
      <c r="AN196" s="20"/>
      <c r="AO196" s="20"/>
      <c r="AP196" s="20"/>
      <c r="AQ196" s="20"/>
      <c r="AR196" s="20"/>
      <c r="AS196" s="20"/>
      <c r="AT196" s="20"/>
      <c r="AU196" s="20"/>
      <c r="AV196" s="20"/>
      <c r="AW196" s="20"/>
      <c r="AX196" s="20"/>
      <c r="AY196" s="21"/>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 customFormat="1" ht="27.75" hidden="1" customHeight="1" x14ac:dyDescent="0.2">
      <c r="A197" s="17" t="s">
        <v>160</v>
      </c>
      <c r="B197" s="17"/>
      <c r="C197" s="17"/>
      <c r="D197" s="17"/>
      <c r="E197" s="17"/>
      <c r="F197" s="17"/>
      <c r="G197" s="17"/>
      <c r="H197" s="18" t="s">
        <v>204</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c r="AK197" s="20"/>
      <c r="AL197" s="20"/>
      <c r="AM197" s="20"/>
      <c r="AN197" s="20"/>
      <c r="AO197" s="20"/>
      <c r="AP197" s="20"/>
      <c r="AQ197" s="20"/>
      <c r="AR197" s="20"/>
      <c r="AS197" s="20"/>
      <c r="AT197" s="20"/>
      <c r="AU197" s="20"/>
      <c r="AV197" s="20"/>
      <c r="AW197" s="20"/>
      <c r="AX197" s="20"/>
      <c r="AY197" s="21"/>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 customFormat="1" ht="15" hidden="1" customHeight="1" x14ac:dyDescent="0.2">
      <c r="A198" s="17"/>
      <c r="B198" s="17"/>
      <c r="C198" s="17"/>
      <c r="D198" s="17"/>
      <c r="E198" s="17"/>
      <c r="F198" s="17"/>
      <c r="G198" s="17"/>
      <c r="H198" s="18" t="s">
        <v>65</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 customFormat="1" ht="27.75" hidden="1" customHeight="1" x14ac:dyDescent="0.2">
      <c r="A199" s="17" t="s">
        <v>205</v>
      </c>
      <c r="B199" s="17"/>
      <c r="C199" s="17"/>
      <c r="D199" s="17"/>
      <c r="E199" s="17"/>
      <c r="F199" s="17"/>
      <c r="G199" s="17"/>
      <c r="H199" s="18" t="s">
        <v>206</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171</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 customFormat="1" ht="27.75" hidden="1" customHeight="1" x14ac:dyDescent="0.2">
      <c r="A200" s="17" t="s">
        <v>207</v>
      </c>
      <c r="B200" s="17"/>
      <c r="C200" s="17"/>
      <c r="D200" s="17"/>
      <c r="E200" s="17"/>
      <c r="F200" s="17"/>
      <c r="G200" s="17"/>
      <c r="H200" s="18" t="s">
        <v>208</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t="s">
        <v>171</v>
      </c>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 customFormat="1" ht="27.75" hidden="1" customHeight="1" x14ac:dyDescent="0.2">
      <c r="A201" s="17" t="s">
        <v>209</v>
      </c>
      <c r="B201" s="17"/>
      <c r="C201" s="17"/>
      <c r="D201" s="17"/>
      <c r="E201" s="17"/>
      <c r="F201" s="17"/>
      <c r="G201" s="17"/>
      <c r="H201" s="18" t="s">
        <v>210</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 customFormat="1" ht="14.25" hidden="1" customHeight="1" x14ac:dyDescent="0.2">
      <c r="A202" s="17"/>
      <c r="B202" s="17"/>
      <c r="C202" s="17"/>
      <c r="D202" s="17"/>
      <c r="E202" s="17"/>
      <c r="F202" s="17"/>
      <c r="G202" s="17"/>
      <c r="H202" s="18" t="s">
        <v>65</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 customFormat="1" ht="27.75" hidden="1" customHeight="1" x14ac:dyDescent="0.2">
      <c r="A203" s="17" t="s">
        <v>211</v>
      </c>
      <c r="B203" s="17"/>
      <c r="C203" s="17"/>
      <c r="D203" s="17"/>
      <c r="E203" s="17"/>
      <c r="F203" s="17"/>
      <c r="G203" s="17"/>
      <c r="H203" s="18" t="s">
        <v>199</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171</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 customFormat="1" ht="27.75" hidden="1" customHeight="1" x14ac:dyDescent="0.2">
      <c r="A204" s="17" t="s">
        <v>212</v>
      </c>
      <c r="B204" s="17"/>
      <c r="C204" s="17"/>
      <c r="D204" s="17"/>
      <c r="E204" s="17"/>
      <c r="F204" s="17"/>
      <c r="G204" s="17"/>
      <c r="H204" s="18" t="s">
        <v>201</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171</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 customFormat="1" ht="40.5" hidden="1" customHeight="1" x14ac:dyDescent="0.2">
      <c r="A205" s="17" t="s">
        <v>213</v>
      </c>
      <c r="B205" s="17"/>
      <c r="C205" s="17"/>
      <c r="D205" s="17"/>
      <c r="E205" s="17"/>
      <c r="F205" s="17"/>
      <c r="G205" s="17"/>
      <c r="H205" s="18" t="s">
        <v>203</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171</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 customFormat="1" ht="40.5" hidden="1" customHeight="1" x14ac:dyDescent="0.2">
      <c r="A206" s="17" t="s">
        <v>214</v>
      </c>
      <c r="B206" s="17"/>
      <c r="C206" s="17"/>
      <c r="D206" s="17"/>
      <c r="E206" s="17"/>
      <c r="F206" s="17"/>
      <c r="G206" s="17"/>
      <c r="H206" s="18" t="s">
        <v>215</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c r="AK206" s="20"/>
      <c r="AL206" s="20"/>
      <c r="AM206" s="20"/>
      <c r="AN206" s="20"/>
      <c r="AO206" s="20"/>
      <c r="AP206" s="20"/>
      <c r="AQ206" s="20"/>
      <c r="AR206" s="20"/>
      <c r="AS206" s="20"/>
      <c r="AT206" s="20"/>
      <c r="AU206" s="20"/>
      <c r="AV206" s="20"/>
      <c r="AW206" s="20"/>
      <c r="AX206" s="20"/>
      <c r="AY206" s="21"/>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 customFormat="1" ht="15" hidden="1" customHeight="1" x14ac:dyDescent="0.2">
      <c r="A207" s="17"/>
      <c r="B207" s="17"/>
      <c r="C207" s="17"/>
      <c r="D207" s="17"/>
      <c r="E207" s="17"/>
      <c r="F207" s="17"/>
      <c r="G207" s="17"/>
      <c r="H207" s="18" t="s">
        <v>65</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c r="AK207" s="20"/>
      <c r="AL207" s="20"/>
      <c r="AM207" s="20"/>
      <c r="AN207" s="20"/>
      <c r="AO207" s="20"/>
      <c r="AP207" s="20"/>
      <c r="AQ207" s="20"/>
      <c r="AR207" s="20"/>
      <c r="AS207" s="20"/>
      <c r="AT207" s="20"/>
      <c r="AU207" s="20"/>
      <c r="AV207" s="20"/>
      <c r="AW207" s="20"/>
      <c r="AX207" s="20"/>
      <c r="AY207" s="21"/>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row r="208" spans="1:105" s="3" customFormat="1" ht="27.75" hidden="1" customHeight="1" x14ac:dyDescent="0.2">
      <c r="A208" s="17" t="s">
        <v>216</v>
      </c>
      <c r="B208" s="17"/>
      <c r="C208" s="17"/>
      <c r="D208" s="17"/>
      <c r="E208" s="17"/>
      <c r="F208" s="17"/>
      <c r="G208" s="17"/>
      <c r="H208" s="18" t="s">
        <v>199</v>
      </c>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9" t="s">
        <v>171</v>
      </c>
      <c r="AK208" s="20"/>
      <c r="AL208" s="20"/>
      <c r="AM208" s="20"/>
      <c r="AN208" s="20"/>
      <c r="AO208" s="20"/>
      <c r="AP208" s="20"/>
      <c r="AQ208" s="20"/>
      <c r="AR208" s="20"/>
      <c r="AS208" s="20"/>
      <c r="AT208" s="20"/>
      <c r="AU208" s="20"/>
      <c r="AV208" s="20"/>
      <c r="AW208" s="20"/>
      <c r="AX208" s="20"/>
      <c r="AY208" s="21"/>
      <c r="AZ208" s="19"/>
      <c r="BA208" s="20"/>
      <c r="BB208" s="20"/>
      <c r="BC208" s="20"/>
      <c r="BD208" s="20"/>
      <c r="BE208" s="20"/>
      <c r="BF208" s="20"/>
      <c r="BG208" s="20"/>
      <c r="BH208" s="20"/>
      <c r="BI208" s="20"/>
      <c r="BJ208" s="20"/>
      <c r="BK208" s="20"/>
      <c r="BL208" s="20"/>
      <c r="BM208" s="20"/>
      <c r="BN208" s="20"/>
      <c r="BO208" s="20"/>
      <c r="BP208" s="20"/>
      <c r="BQ208" s="20"/>
      <c r="BR208" s="20"/>
      <c r="BS208" s="21"/>
      <c r="BT208" s="19"/>
      <c r="BU208" s="20"/>
      <c r="BV208" s="20"/>
      <c r="BW208" s="20"/>
      <c r="BX208" s="20"/>
      <c r="BY208" s="20"/>
      <c r="BZ208" s="20"/>
      <c r="CA208" s="20"/>
      <c r="CB208" s="20"/>
      <c r="CC208" s="20"/>
      <c r="CD208" s="20"/>
      <c r="CE208" s="20"/>
      <c r="CF208" s="20"/>
      <c r="CG208" s="20"/>
      <c r="CH208" s="20"/>
      <c r="CI208" s="20"/>
      <c r="CJ208" s="21"/>
      <c r="CK208" s="19"/>
      <c r="CL208" s="20"/>
      <c r="CM208" s="20"/>
      <c r="CN208" s="20"/>
      <c r="CO208" s="20"/>
      <c r="CP208" s="20"/>
      <c r="CQ208" s="20"/>
      <c r="CR208" s="20"/>
      <c r="CS208" s="20"/>
      <c r="CT208" s="20"/>
      <c r="CU208" s="20"/>
      <c r="CV208" s="20"/>
      <c r="CW208" s="20"/>
      <c r="CX208" s="20"/>
      <c r="CY208" s="20"/>
      <c r="CZ208" s="20"/>
      <c r="DA208" s="20"/>
    </row>
    <row r="209" spans="1:105" s="3" customFormat="1" ht="27.75" hidden="1" customHeight="1" x14ac:dyDescent="0.2">
      <c r="A209" s="17" t="s">
        <v>217</v>
      </c>
      <c r="B209" s="17"/>
      <c r="C209" s="17"/>
      <c r="D209" s="17"/>
      <c r="E209" s="17"/>
      <c r="F209" s="17"/>
      <c r="G209" s="17"/>
      <c r="H209" s="18" t="s">
        <v>201</v>
      </c>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9" t="s">
        <v>171</v>
      </c>
      <c r="AK209" s="20"/>
      <c r="AL209" s="20"/>
      <c r="AM209" s="20"/>
      <c r="AN209" s="20"/>
      <c r="AO209" s="20"/>
      <c r="AP209" s="20"/>
      <c r="AQ209" s="20"/>
      <c r="AR209" s="20"/>
      <c r="AS209" s="20"/>
      <c r="AT209" s="20"/>
      <c r="AU209" s="20"/>
      <c r="AV209" s="20"/>
      <c r="AW209" s="20"/>
      <c r="AX209" s="20"/>
      <c r="AY209" s="21"/>
      <c r="AZ209" s="19"/>
      <c r="BA209" s="20"/>
      <c r="BB209" s="20"/>
      <c r="BC209" s="20"/>
      <c r="BD209" s="20"/>
      <c r="BE209" s="20"/>
      <c r="BF209" s="20"/>
      <c r="BG209" s="20"/>
      <c r="BH209" s="20"/>
      <c r="BI209" s="20"/>
      <c r="BJ209" s="20"/>
      <c r="BK209" s="20"/>
      <c r="BL209" s="20"/>
      <c r="BM209" s="20"/>
      <c r="BN209" s="20"/>
      <c r="BO209" s="20"/>
      <c r="BP209" s="20"/>
      <c r="BQ209" s="20"/>
      <c r="BR209" s="20"/>
      <c r="BS209" s="21"/>
      <c r="BT209" s="19"/>
      <c r="BU209" s="20"/>
      <c r="BV209" s="20"/>
      <c r="BW209" s="20"/>
      <c r="BX209" s="20"/>
      <c r="BY209" s="20"/>
      <c r="BZ209" s="20"/>
      <c r="CA209" s="20"/>
      <c r="CB209" s="20"/>
      <c r="CC209" s="20"/>
      <c r="CD209" s="20"/>
      <c r="CE209" s="20"/>
      <c r="CF209" s="20"/>
      <c r="CG209" s="20"/>
      <c r="CH209" s="20"/>
      <c r="CI209" s="20"/>
      <c r="CJ209" s="21"/>
      <c r="CK209" s="19"/>
      <c r="CL209" s="20"/>
      <c r="CM209" s="20"/>
      <c r="CN209" s="20"/>
      <c r="CO209" s="20"/>
      <c r="CP209" s="20"/>
      <c r="CQ209" s="20"/>
      <c r="CR209" s="20"/>
      <c r="CS209" s="20"/>
      <c r="CT209" s="20"/>
      <c r="CU209" s="20"/>
      <c r="CV209" s="20"/>
      <c r="CW209" s="20"/>
      <c r="CX209" s="20"/>
      <c r="CY209" s="20"/>
      <c r="CZ209" s="20"/>
      <c r="DA209" s="20"/>
    </row>
    <row r="210" spans="1:105" s="3" customFormat="1" ht="40.5" hidden="1" customHeight="1" x14ac:dyDescent="0.2">
      <c r="A210" s="17" t="s">
        <v>218</v>
      </c>
      <c r="B210" s="17"/>
      <c r="C210" s="17"/>
      <c r="D210" s="17"/>
      <c r="E210" s="17"/>
      <c r="F210" s="17"/>
      <c r="G210" s="17"/>
      <c r="H210" s="18" t="s">
        <v>203</v>
      </c>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9" t="s">
        <v>171</v>
      </c>
      <c r="AK210" s="20"/>
      <c r="AL210" s="20"/>
      <c r="AM210" s="20"/>
      <c r="AN210" s="20"/>
      <c r="AO210" s="20"/>
      <c r="AP210" s="20"/>
      <c r="AQ210" s="20"/>
      <c r="AR210" s="20"/>
      <c r="AS210" s="20"/>
      <c r="AT210" s="20"/>
      <c r="AU210" s="20"/>
      <c r="AV210" s="20"/>
      <c r="AW210" s="20"/>
      <c r="AX210" s="20"/>
      <c r="AY210" s="21"/>
      <c r="AZ210" s="19"/>
      <c r="BA210" s="20"/>
      <c r="BB210" s="20"/>
      <c r="BC210" s="20"/>
      <c r="BD210" s="20"/>
      <c r="BE210" s="20"/>
      <c r="BF210" s="20"/>
      <c r="BG210" s="20"/>
      <c r="BH210" s="20"/>
      <c r="BI210" s="20"/>
      <c r="BJ210" s="20"/>
      <c r="BK210" s="20"/>
      <c r="BL210" s="20"/>
      <c r="BM210" s="20"/>
      <c r="BN210" s="20"/>
      <c r="BO210" s="20"/>
      <c r="BP210" s="20"/>
      <c r="BQ210" s="20"/>
      <c r="BR210" s="20"/>
      <c r="BS210" s="21"/>
      <c r="BT210" s="19"/>
      <c r="BU210" s="20"/>
      <c r="BV210" s="20"/>
      <c r="BW210" s="20"/>
      <c r="BX210" s="20"/>
      <c r="BY210" s="20"/>
      <c r="BZ210" s="20"/>
      <c r="CA210" s="20"/>
      <c r="CB210" s="20"/>
      <c r="CC210" s="20"/>
      <c r="CD210" s="20"/>
      <c r="CE210" s="20"/>
      <c r="CF210" s="20"/>
      <c r="CG210" s="20"/>
      <c r="CH210" s="20"/>
      <c r="CI210" s="20"/>
      <c r="CJ210" s="21"/>
      <c r="CK210" s="19"/>
      <c r="CL210" s="20"/>
      <c r="CM210" s="20"/>
      <c r="CN210" s="20"/>
      <c r="CO210" s="20"/>
      <c r="CP210" s="20"/>
      <c r="CQ210" s="20"/>
      <c r="CR210" s="20"/>
      <c r="CS210" s="20"/>
      <c r="CT210" s="20"/>
      <c r="CU210" s="20"/>
      <c r="CV210" s="20"/>
      <c r="CW210" s="20"/>
      <c r="CX210" s="20"/>
      <c r="CY210" s="20"/>
      <c r="CZ210" s="20"/>
      <c r="DA210" s="20"/>
    </row>
    <row r="211" spans="1:105" s="3" customFormat="1" ht="15" hidden="1" customHeight="1" x14ac:dyDescent="0.2">
      <c r="A211" s="17" t="s">
        <v>219</v>
      </c>
      <c r="B211" s="17"/>
      <c r="C211" s="17"/>
      <c r="D211" s="17"/>
      <c r="E211" s="17"/>
      <c r="F211" s="17"/>
      <c r="G211" s="17"/>
      <c r="H211" s="18" t="s">
        <v>36</v>
      </c>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9" t="s">
        <v>171</v>
      </c>
      <c r="AK211" s="20"/>
      <c r="AL211" s="20"/>
      <c r="AM211" s="20"/>
      <c r="AN211" s="20"/>
      <c r="AO211" s="20"/>
      <c r="AP211" s="20"/>
      <c r="AQ211" s="20"/>
      <c r="AR211" s="20"/>
      <c r="AS211" s="20"/>
      <c r="AT211" s="20"/>
      <c r="AU211" s="20"/>
      <c r="AV211" s="20"/>
      <c r="AW211" s="20"/>
      <c r="AX211" s="20"/>
      <c r="AY211" s="21"/>
      <c r="AZ211" s="19"/>
      <c r="BA211" s="20"/>
      <c r="BB211" s="20"/>
      <c r="BC211" s="20"/>
      <c r="BD211" s="20"/>
      <c r="BE211" s="20"/>
      <c r="BF211" s="20"/>
      <c r="BG211" s="20"/>
      <c r="BH211" s="20"/>
      <c r="BI211" s="20"/>
      <c r="BJ211" s="20"/>
      <c r="BK211" s="20"/>
      <c r="BL211" s="20"/>
      <c r="BM211" s="20"/>
      <c r="BN211" s="20"/>
      <c r="BO211" s="20"/>
      <c r="BP211" s="20"/>
      <c r="BQ211" s="20"/>
      <c r="BR211" s="20"/>
      <c r="BS211" s="21"/>
      <c r="BT211" s="19"/>
      <c r="BU211" s="20"/>
      <c r="BV211" s="20"/>
      <c r="BW211" s="20"/>
      <c r="BX211" s="20"/>
      <c r="BY211" s="20"/>
      <c r="BZ211" s="20"/>
      <c r="CA211" s="20"/>
      <c r="CB211" s="20"/>
      <c r="CC211" s="20"/>
      <c r="CD211" s="20"/>
      <c r="CE211" s="20"/>
      <c r="CF211" s="20"/>
      <c r="CG211" s="20"/>
      <c r="CH211" s="20"/>
      <c r="CI211" s="20"/>
      <c r="CJ211" s="21"/>
      <c r="CK211" s="19"/>
      <c r="CL211" s="20"/>
      <c r="CM211" s="20"/>
      <c r="CN211" s="20"/>
      <c r="CO211" s="20"/>
      <c r="CP211" s="20"/>
      <c r="CQ211" s="20"/>
      <c r="CR211" s="20"/>
      <c r="CS211" s="20"/>
      <c r="CT211" s="20"/>
      <c r="CU211" s="20"/>
      <c r="CV211" s="20"/>
      <c r="CW211" s="20"/>
      <c r="CX211" s="20"/>
      <c r="CY211" s="20"/>
      <c r="CZ211" s="20"/>
      <c r="DA211" s="20"/>
    </row>
    <row r="212" spans="1:105" s="3" customFormat="1" ht="54" hidden="1" customHeight="1" x14ac:dyDescent="0.2">
      <c r="A212" s="17" t="s">
        <v>220</v>
      </c>
      <c r="B212" s="17"/>
      <c r="C212" s="17"/>
      <c r="D212" s="17"/>
      <c r="E212" s="17"/>
      <c r="F212" s="17"/>
      <c r="G212" s="17"/>
      <c r="H212" s="18" t="s">
        <v>221</v>
      </c>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9" t="s">
        <v>158</v>
      </c>
      <c r="AK212" s="20"/>
      <c r="AL212" s="20"/>
      <c r="AM212" s="20"/>
      <c r="AN212" s="20"/>
      <c r="AO212" s="20"/>
      <c r="AP212" s="20"/>
      <c r="AQ212" s="20"/>
      <c r="AR212" s="20"/>
      <c r="AS212" s="20"/>
      <c r="AT212" s="20"/>
      <c r="AU212" s="20"/>
      <c r="AV212" s="20"/>
      <c r="AW212" s="20"/>
      <c r="AX212" s="20"/>
      <c r="AY212" s="21"/>
      <c r="AZ212" s="19"/>
      <c r="BA212" s="20"/>
      <c r="BB212" s="20"/>
      <c r="BC212" s="20"/>
      <c r="BD212" s="20"/>
      <c r="BE212" s="20"/>
      <c r="BF212" s="20"/>
      <c r="BG212" s="20"/>
      <c r="BH212" s="20"/>
      <c r="BI212" s="20"/>
      <c r="BJ212" s="20"/>
      <c r="BK212" s="20"/>
      <c r="BL212" s="20"/>
      <c r="BM212" s="20"/>
      <c r="BN212" s="20"/>
      <c r="BO212" s="20"/>
      <c r="BP212" s="20"/>
      <c r="BQ212" s="20"/>
      <c r="BR212" s="20"/>
      <c r="BS212" s="21"/>
      <c r="BT212" s="19"/>
      <c r="BU212" s="20"/>
      <c r="BV212" s="20"/>
      <c r="BW212" s="20"/>
      <c r="BX212" s="20"/>
      <c r="BY212" s="20"/>
      <c r="BZ212" s="20"/>
      <c r="CA212" s="20"/>
      <c r="CB212" s="20"/>
      <c r="CC212" s="20"/>
      <c r="CD212" s="20"/>
      <c r="CE212" s="20"/>
      <c r="CF212" s="20"/>
      <c r="CG212" s="20"/>
      <c r="CH212" s="20"/>
      <c r="CI212" s="20"/>
      <c r="CJ212" s="21"/>
      <c r="CK212" s="19"/>
      <c r="CL212" s="20"/>
      <c r="CM212" s="20"/>
      <c r="CN212" s="20"/>
      <c r="CO212" s="20"/>
      <c r="CP212" s="20"/>
      <c r="CQ212" s="20"/>
      <c r="CR212" s="20"/>
      <c r="CS212" s="20"/>
      <c r="CT212" s="20"/>
      <c r="CU212" s="20"/>
      <c r="CV212" s="20"/>
      <c r="CW212" s="20"/>
      <c r="CX212" s="20"/>
      <c r="CY212" s="20"/>
      <c r="CZ212" s="20"/>
      <c r="DA212" s="20"/>
    </row>
    <row r="213" spans="1:105" s="3" customFormat="1" ht="80.25" hidden="1" customHeight="1" x14ac:dyDescent="0.2">
      <c r="A213" s="17" t="s">
        <v>222</v>
      </c>
      <c r="B213" s="17"/>
      <c r="C213" s="17"/>
      <c r="D213" s="17"/>
      <c r="E213" s="17"/>
      <c r="F213" s="17"/>
      <c r="G213" s="17"/>
      <c r="H213" s="18" t="s">
        <v>161</v>
      </c>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9"/>
      <c r="AK213" s="20"/>
      <c r="AL213" s="20"/>
      <c r="AM213" s="20"/>
      <c r="AN213" s="20"/>
      <c r="AO213" s="20"/>
      <c r="AP213" s="20"/>
      <c r="AQ213" s="20"/>
      <c r="AR213" s="20"/>
      <c r="AS213" s="20"/>
      <c r="AT213" s="20"/>
      <c r="AU213" s="20"/>
      <c r="AV213" s="20"/>
      <c r="AW213" s="20"/>
      <c r="AX213" s="20"/>
      <c r="AY213" s="21"/>
      <c r="AZ213" s="19"/>
      <c r="BA213" s="20"/>
      <c r="BB213" s="20"/>
      <c r="BC213" s="20"/>
      <c r="BD213" s="20"/>
      <c r="BE213" s="20"/>
      <c r="BF213" s="20"/>
      <c r="BG213" s="20"/>
      <c r="BH213" s="20"/>
      <c r="BI213" s="20"/>
      <c r="BJ213" s="20"/>
      <c r="BK213" s="20"/>
      <c r="BL213" s="20"/>
      <c r="BM213" s="20"/>
      <c r="BN213" s="20"/>
      <c r="BO213" s="20"/>
      <c r="BP213" s="20"/>
      <c r="BQ213" s="20"/>
      <c r="BR213" s="20"/>
      <c r="BS213" s="21"/>
      <c r="BT213" s="19"/>
      <c r="BU213" s="20"/>
      <c r="BV213" s="20"/>
      <c r="BW213" s="20"/>
      <c r="BX213" s="20"/>
      <c r="BY213" s="20"/>
      <c r="BZ213" s="20"/>
      <c r="CA213" s="20"/>
      <c r="CB213" s="20"/>
      <c r="CC213" s="20"/>
      <c r="CD213" s="20"/>
      <c r="CE213" s="20"/>
      <c r="CF213" s="20"/>
      <c r="CG213" s="20"/>
      <c r="CH213" s="20"/>
      <c r="CI213" s="20"/>
      <c r="CJ213" s="21"/>
      <c r="CK213" s="19"/>
      <c r="CL213" s="20"/>
      <c r="CM213" s="20"/>
      <c r="CN213" s="20"/>
      <c r="CO213" s="20"/>
      <c r="CP213" s="20"/>
      <c r="CQ213" s="20"/>
      <c r="CR213" s="20"/>
      <c r="CS213" s="20"/>
      <c r="CT213" s="20"/>
      <c r="CU213" s="20"/>
      <c r="CV213" s="20"/>
      <c r="CW213" s="20"/>
      <c r="CX213" s="20"/>
      <c r="CY213" s="20"/>
      <c r="CZ213" s="20"/>
      <c r="DA213" s="20"/>
    </row>
  </sheetData>
  <customSheetViews>
    <customSheetView guid="{86145068-4FCE-46A2-8680-C8AFCBF587FC}" showPageBreaks="1" fitToPage="1" printArea="1" view="pageBreakPreview" topLeftCell="A45">
      <selection activeCell="BT55" sqref="BT55:CJ55"/>
      <pageMargins left="0.78740157480314965" right="0.51181102362204722" top="0.59055118110236227" bottom="0.39370078740157483" header="0.19685039370078741" footer="0.19685039370078741"/>
      <pageSetup paperSize="9" scale="80"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0326CDB4-2A1F-436B-ADF0-35C71DD90D30}" showPageBreaks="1" fitToPage="1" printArea="1" view="pageBreakPreview">
      <selection activeCell="EP77" sqref="EP77"/>
      <pageMargins left="0.78740157480314965" right="0.51181102362204722" top="0.59055118110236227" bottom="0.39370078740157483" header="0.19685039370078741" footer="0.19685039370078741"/>
      <pageSetup paperSize="9" scale="80" fitToHeight="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1091">
    <mergeCell ref="AZ52:BS52"/>
    <mergeCell ref="BT52:CJ52"/>
    <mergeCell ref="CK52:DA52"/>
    <mergeCell ref="A46:G46"/>
    <mergeCell ref="H46:AI46"/>
    <mergeCell ref="AJ46:AY46"/>
    <mergeCell ref="AZ46:BS46"/>
    <mergeCell ref="BT46:CJ46"/>
    <mergeCell ref="CK46:DA46"/>
    <mergeCell ref="A47:G47"/>
    <mergeCell ref="H47:AI47"/>
    <mergeCell ref="AJ47:AY47"/>
    <mergeCell ref="AZ47:BS47"/>
    <mergeCell ref="BT47:CJ47"/>
    <mergeCell ref="CK47:DA47"/>
    <mergeCell ref="A50:G50"/>
    <mergeCell ref="H50:AI50"/>
    <mergeCell ref="AJ50:AY50"/>
    <mergeCell ref="AZ50:BS50"/>
    <mergeCell ref="BT50:CJ50"/>
    <mergeCell ref="CK50:DA50"/>
    <mergeCell ref="A48:G48"/>
    <mergeCell ref="H48:AI48"/>
    <mergeCell ref="AJ48:AY48"/>
    <mergeCell ref="AZ48:BS48"/>
    <mergeCell ref="BT48:CJ48"/>
    <mergeCell ref="CK48:DA48"/>
    <mergeCell ref="AV11:CD11"/>
    <mergeCell ref="A12:DA12"/>
    <mergeCell ref="A14:DA14"/>
    <mergeCell ref="A15:DA15"/>
    <mergeCell ref="A16:DA16"/>
    <mergeCell ref="A18:DA18"/>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Z27:DA27"/>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54:G54"/>
    <mergeCell ref="H54:AI54"/>
    <mergeCell ref="A55:G55"/>
    <mergeCell ref="H55:AI55"/>
    <mergeCell ref="AJ55:AY55"/>
    <mergeCell ref="AZ55:BS55"/>
    <mergeCell ref="AJ54:AY54"/>
    <mergeCell ref="AZ54:BS54"/>
    <mergeCell ref="BT49:CJ49"/>
    <mergeCell ref="CK49:DA49"/>
    <mergeCell ref="BT53:CJ53"/>
    <mergeCell ref="CK53:DA53"/>
    <mergeCell ref="BT55:CJ55"/>
    <mergeCell ref="CK55:DA55"/>
    <mergeCell ref="A49:G49"/>
    <mergeCell ref="H49:AI49"/>
    <mergeCell ref="AJ49:AY49"/>
    <mergeCell ref="AZ49:BS49"/>
    <mergeCell ref="BT54:CJ54"/>
    <mergeCell ref="CK54:DA54"/>
    <mergeCell ref="A53:G53"/>
    <mergeCell ref="H53:AI53"/>
    <mergeCell ref="AJ53:AY53"/>
    <mergeCell ref="AZ53:BS53"/>
    <mergeCell ref="A51:G51"/>
    <mergeCell ref="H51:AI51"/>
    <mergeCell ref="AJ51:AY51"/>
    <mergeCell ref="AZ51:BS51"/>
    <mergeCell ref="BT51:CJ51"/>
    <mergeCell ref="CK51:DA51"/>
    <mergeCell ref="H52:AI52"/>
    <mergeCell ref="AJ52:AY52"/>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70:G70"/>
    <mergeCell ref="H70:AI70"/>
    <mergeCell ref="A71:G71"/>
    <mergeCell ref="H71:AI71"/>
    <mergeCell ref="AJ71:AY71"/>
    <mergeCell ref="AZ71:BS71"/>
    <mergeCell ref="AJ70:AY70"/>
    <mergeCell ref="AZ70:BS70"/>
    <mergeCell ref="BT68:CJ68"/>
    <mergeCell ref="CK68:DA68"/>
    <mergeCell ref="BT69:CJ69"/>
    <mergeCell ref="CK69:DA69"/>
    <mergeCell ref="BT71:CJ71"/>
    <mergeCell ref="CK71:DA71"/>
    <mergeCell ref="A68:G68"/>
    <mergeCell ref="H68:AI68"/>
    <mergeCell ref="AJ68:AY68"/>
    <mergeCell ref="AZ68:BS68"/>
    <mergeCell ref="BT70:CJ70"/>
    <mergeCell ref="CK70:DA70"/>
    <mergeCell ref="A69:G69"/>
    <mergeCell ref="H69:AI69"/>
    <mergeCell ref="AJ69:AY69"/>
    <mergeCell ref="AZ69:BS69"/>
    <mergeCell ref="BT76:CJ76"/>
    <mergeCell ref="CK76:DA76"/>
    <mergeCell ref="A74:G74"/>
    <mergeCell ref="H74:AI74"/>
    <mergeCell ref="A75:DA75"/>
    <mergeCell ref="A76:G76"/>
    <mergeCell ref="H76:AI76"/>
    <mergeCell ref="AJ76:AY76"/>
    <mergeCell ref="AZ76:BS76"/>
    <mergeCell ref="AJ74:AY74"/>
    <mergeCell ref="AZ74:BS74"/>
    <mergeCell ref="BT72:CJ72"/>
    <mergeCell ref="CK72:DA72"/>
    <mergeCell ref="BT73:CJ73"/>
    <mergeCell ref="CK73:DA73"/>
    <mergeCell ref="BT74:CJ74"/>
    <mergeCell ref="CK74:DA74"/>
    <mergeCell ref="A72:G72"/>
    <mergeCell ref="H72:AI72"/>
    <mergeCell ref="AJ72:AY72"/>
    <mergeCell ref="AZ72:BS72"/>
    <mergeCell ref="A73:G73"/>
    <mergeCell ref="H73:AI73"/>
    <mergeCell ref="AJ73:AY73"/>
    <mergeCell ref="AZ73:BS73"/>
    <mergeCell ref="BT80:CJ80"/>
    <mergeCell ref="CK80:DA80"/>
    <mergeCell ref="A79:G79"/>
    <mergeCell ref="H79:AI79"/>
    <mergeCell ref="A80:G80"/>
    <mergeCell ref="H80:AI80"/>
    <mergeCell ref="AJ80:AY80"/>
    <mergeCell ref="AZ80:BS80"/>
    <mergeCell ref="AJ79:AY79"/>
    <mergeCell ref="AZ79:BS79"/>
    <mergeCell ref="BT77:CJ77"/>
    <mergeCell ref="CK77:DA77"/>
    <mergeCell ref="AZ77:BS77"/>
    <mergeCell ref="BT79:CJ79"/>
    <mergeCell ref="CK79:DA79"/>
    <mergeCell ref="BT78:CJ78"/>
    <mergeCell ref="CK78:DA78"/>
    <mergeCell ref="AZ78:BS78"/>
    <mergeCell ref="A77:G77"/>
    <mergeCell ref="H77:AI77"/>
    <mergeCell ref="AJ77:AY77"/>
    <mergeCell ref="A78:G78"/>
    <mergeCell ref="H78:AI78"/>
    <mergeCell ref="AJ78:AY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63:G163"/>
    <mergeCell ref="H163:AI163"/>
    <mergeCell ref="A164:G164"/>
    <mergeCell ref="H164:AI164"/>
    <mergeCell ref="AJ164:AY164"/>
    <mergeCell ref="AZ164:BS164"/>
    <mergeCell ref="AJ163:AY163"/>
    <mergeCell ref="AZ163:BS163"/>
    <mergeCell ref="BT161:CJ161"/>
    <mergeCell ref="CK161:DA161"/>
    <mergeCell ref="BT162:CJ162"/>
    <mergeCell ref="CK162:DA162"/>
    <mergeCell ref="BT164:CJ164"/>
    <mergeCell ref="CK164:DA164"/>
    <mergeCell ref="A161:G161"/>
    <mergeCell ref="H161:AI161"/>
    <mergeCell ref="AJ161:AY161"/>
    <mergeCell ref="AZ161:BS161"/>
    <mergeCell ref="BT163:CJ163"/>
    <mergeCell ref="CK163:DA163"/>
    <mergeCell ref="A162:G162"/>
    <mergeCell ref="H162:AI162"/>
    <mergeCell ref="AJ162:AY162"/>
    <mergeCell ref="AZ162:BS162"/>
    <mergeCell ref="BT169:CJ169"/>
    <mergeCell ref="CK169:DA169"/>
    <mergeCell ref="A167:G167"/>
    <mergeCell ref="H167:AI167"/>
    <mergeCell ref="A168:DA168"/>
    <mergeCell ref="A169:G169"/>
    <mergeCell ref="H169:AI169"/>
    <mergeCell ref="AJ169:AY169"/>
    <mergeCell ref="AZ169:BS169"/>
    <mergeCell ref="AJ167:AY167"/>
    <mergeCell ref="AZ167:BS167"/>
    <mergeCell ref="BT165:CJ165"/>
    <mergeCell ref="CK165:DA165"/>
    <mergeCell ref="BT166:CJ166"/>
    <mergeCell ref="CK166:DA166"/>
    <mergeCell ref="BT167:CJ167"/>
    <mergeCell ref="CK167:DA167"/>
    <mergeCell ref="A165:G165"/>
    <mergeCell ref="H165:AI165"/>
    <mergeCell ref="AJ165:AY165"/>
    <mergeCell ref="AZ165:BS165"/>
    <mergeCell ref="A166:G166"/>
    <mergeCell ref="H166:AI166"/>
    <mergeCell ref="AJ166:AY166"/>
    <mergeCell ref="AZ166:BS166"/>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BT185:CJ185"/>
    <mergeCell ref="CK185:DA185"/>
    <mergeCell ref="A184:G184"/>
    <mergeCell ref="H184:AI184"/>
    <mergeCell ref="A185:G185"/>
    <mergeCell ref="H185:AI185"/>
    <mergeCell ref="AJ185:AY185"/>
    <mergeCell ref="AZ185:BS185"/>
    <mergeCell ref="AJ184:AY184"/>
    <mergeCell ref="AZ184:BS184"/>
    <mergeCell ref="BT182:CJ182"/>
    <mergeCell ref="CK182:DA182"/>
    <mergeCell ref="AZ182:BS182"/>
    <mergeCell ref="BT184:CJ184"/>
    <mergeCell ref="CK184:DA184"/>
    <mergeCell ref="BT183:CJ183"/>
    <mergeCell ref="CK183:DA183"/>
    <mergeCell ref="AZ183:BS183"/>
    <mergeCell ref="A182:G182"/>
    <mergeCell ref="H182:AI182"/>
    <mergeCell ref="AJ182:AY182"/>
    <mergeCell ref="A183:G183"/>
    <mergeCell ref="H183:AI183"/>
    <mergeCell ref="AJ183:AY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52:G52"/>
    <mergeCell ref="A212:G212"/>
    <mergeCell ref="H212:AI212"/>
    <mergeCell ref="A213:G213"/>
    <mergeCell ref="H213:AI213"/>
    <mergeCell ref="AJ213:AY213"/>
    <mergeCell ref="AZ213:BS213"/>
    <mergeCell ref="AJ212:AY212"/>
    <mergeCell ref="AZ212:BS212"/>
    <mergeCell ref="BT210:CJ210"/>
    <mergeCell ref="CK210:DA210"/>
    <mergeCell ref="BT211:CJ211"/>
    <mergeCell ref="CK211:DA211"/>
    <mergeCell ref="BT213:CJ213"/>
    <mergeCell ref="CK213:DA213"/>
    <mergeCell ref="A210:G210"/>
    <mergeCell ref="H210:AI210"/>
    <mergeCell ref="AJ210:AY210"/>
    <mergeCell ref="AZ210:BS210"/>
    <mergeCell ref="BT212:CJ212"/>
    <mergeCell ref="CK212:DA212"/>
    <mergeCell ref="A211:G211"/>
    <mergeCell ref="H211:AI211"/>
    <mergeCell ref="AJ211:AY211"/>
    <mergeCell ref="AZ211:BS211"/>
    <mergeCell ref="A208:G208"/>
    <mergeCell ref="H208:AI208"/>
    <mergeCell ref="A209:G209"/>
    <mergeCell ref="H209:AI209"/>
    <mergeCell ref="AJ209:AY209"/>
    <mergeCell ref="AZ209:BS209"/>
    <mergeCell ref="AJ208:AY208"/>
  </mergeCells>
  <phoneticPr fontId="0" type="noConversion"/>
  <hyperlinks>
    <hyperlink ref="Z27" r:id="rId3"/>
  </hyperlinks>
  <pageMargins left="0.78740157480314965" right="0.51181102362204722" top="0.59055118110236227" bottom="0.39370078740157483" header="0.19685039370078741" footer="0.19685039370078741"/>
  <pageSetup paperSize="9" scale="79" fitToHeight="0" orientation="portrait" r:id="rId4"/>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8" max="104" man="1"/>
    <brk id="52"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63"/>
  <sheetViews>
    <sheetView topLeftCell="E1" zoomScaleNormal="100" zoomScaleSheetLayoutView="100" workbookViewId="0">
      <pane xSplit="47" ySplit="4" topLeftCell="AZ14" activePane="bottomRight" state="frozen"/>
      <selection activeCell="E1" sqref="E1"/>
      <selection pane="topRight" activeCell="AZ1" sqref="AZ1"/>
      <selection pane="bottomLeft" activeCell="E5" sqref="E5"/>
      <selection pane="bottomRight" activeCell="EY19" sqref="EY19"/>
    </sheetView>
  </sheetViews>
  <sheetFormatPr defaultColWidth="0.85546875" defaultRowHeight="15.75" x14ac:dyDescent="0.25"/>
  <cols>
    <col min="1" max="4" width="0.85546875" style="1"/>
    <col min="5" max="5" width="3.140625" style="1" customWidth="1"/>
    <col min="6" max="22" width="0.85546875" style="1"/>
    <col min="23" max="23" width="6.42578125" style="1" customWidth="1"/>
    <col min="24" max="26" width="0.85546875" style="1"/>
    <col min="27" max="27" width="5.140625" style="1" customWidth="1"/>
    <col min="28" max="54" width="0.85546875" style="1"/>
    <col min="55" max="55" width="0.85546875" style="1" customWidth="1"/>
    <col min="56" max="56" width="0.85546875" style="1"/>
    <col min="57" max="57" width="2" style="1" customWidth="1"/>
    <col min="58" max="59" width="0.85546875" style="1"/>
    <col min="60" max="60" width="2.28515625" style="1" customWidth="1"/>
    <col min="61" max="62" width="0.85546875" style="1"/>
    <col min="63" max="63" width="0.85546875" style="1" customWidth="1"/>
    <col min="64" max="64" width="2.7109375" style="1" customWidth="1"/>
    <col min="65" max="65" width="0.85546875" style="1" customWidth="1"/>
    <col min="66" max="68" width="0.85546875" style="1"/>
    <col min="69" max="69" width="3.85546875" style="1" customWidth="1"/>
    <col min="70" max="70" width="0.85546875" style="1" customWidth="1"/>
    <col min="71" max="71" width="2.7109375" style="1" customWidth="1"/>
    <col min="72" max="73" width="0.85546875" style="1"/>
    <col min="74" max="74" width="0.85546875" style="1" customWidth="1"/>
    <col min="75" max="75" width="2.5703125" style="1" customWidth="1"/>
    <col min="76" max="76" width="0.85546875" style="1"/>
    <col min="77" max="77" width="0.85546875" style="1" customWidth="1"/>
    <col min="78" max="81" width="0.85546875" style="1"/>
    <col min="82" max="82" width="3.28515625" style="1" customWidth="1"/>
    <col min="83" max="83" width="0.85546875" style="1" customWidth="1"/>
    <col min="84" max="86" width="0.85546875" style="1"/>
    <col min="87" max="88" width="0.85546875" style="1" customWidth="1"/>
    <col min="89" max="93" width="0.85546875" style="1"/>
    <col min="94" max="94" width="3.140625" style="1" customWidth="1"/>
    <col min="95" max="100" width="0.85546875" style="1"/>
    <col min="101" max="101" width="3.85546875" style="1" customWidth="1"/>
    <col min="102" max="16384" width="0.85546875" style="1"/>
  </cols>
  <sheetData>
    <row r="1" spans="1:105" x14ac:dyDescent="0.25">
      <c r="B1" s="57" t="s">
        <v>223</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8"/>
    </row>
    <row r="3" spans="1:105" s="3" customFormat="1" ht="54.75" customHeight="1" x14ac:dyDescent="0.2">
      <c r="A3" s="70" t="s">
        <v>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1"/>
      <c r="AJ3" s="74" t="s">
        <v>1</v>
      </c>
      <c r="AK3" s="70"/>
      <c r="AL3" s="70"/>
      <c r="AM3" s="70"/>
      <c r="AN3" s="70"/>
      <c r="AO3" s="70"/>
      <c r="AP3" s="70"/>
      <c r="AQ3" s="70"/>
      <c r="AR3" s="70"/>
      <c r="AS3" s="70"/>
      <c r="AT3" s="70"/>
      <c r="AU3" s="70"/>
      <c r="AV3" s="70"/>
      <c r="AW3" s="70"/>
      <c r="AX3" s="70"/>
      <c r="AY3" s="71"/>
      <c r="AZ3" s="65" t="s">
        <v>297</v>
      </c>
      <c r="BA3" s="63"/>
      <c r="BB3" s="63"/>
      <c r="BC3" s="63"/>
      <c r="BD3" s="63"/>
      <c r="BE3" s="63"/>
      <c r="BF3" s="63"/>
      <c r="BG3" s="63"/>
      <c r="BH3" s="63"/>
      <c r="BI3" s="63"/>
      <c r="BJ3" s="63"/>
      <c r="BK3" s="63"/>
      <c r="BL3" s="63"/>
      <c r="BM3" s="63"/>
      <c r="BN3" s="63"/>
      <c r="BO3" s="63"/>
      <c r="BP3" s="63"/>
      <c r="BQ3" s="64"/>
      <c r="BR3" s="65" t="s">
        <v>298</v>
      </c>
      <c r="BS3" s="63"/>
      <c r="BT3" s="63"/>
      <c r="BU3" s="63"/>
      <c r="BV3" s="63"/>
      <c r="BW3" s="63"/>
      <c r="BX3" s="63"/>
      <c r="BY3" s="63"/>
      <c r="BZ3" s="63"/>
      <c r="CA3" s="63"/>
      <c r="CB3" s="63"/>
      <c r="CC3" s="63"/>
      <c r="CD3" s="63"/>
      <c r="CE3" s="63"/>
      <c r="CF3" s="63"/>
      <c r="CG3" s="63"/>
      <c r="CH3" s="63"/>
      <c r="CI3" s="64"/>
      <c r="CJ3" s="65" t="s">
        <v>299</v>
      </c>
      <c r="CK3" s="63"/>
      <c r="CL3" s="63"/>
      <c r="CM3" s="63"/>
      <c r="CN3" s="63"/>
      <c r="CO3" s="63"/>
      <c r="CP3" s="63"/>
      <c r="CQ3" s="63"/>
      <c r="CR3" s="63"/>
      <c r="CS3" s="63"/>
      <c r="CT3" s="63"/>
      <c r="CU3" s="63"/>
      <c r="CV3" s="63"/>
      <c r="CW3" s="63"/>
      <c r="CX3" s="63"/>
      <c r="CY3" s="63"/>
      <c r="CZ3" s="63"/>
      <c r="DA3" s="63"/>
    </row>
    <row r="4" spans="1:105" s="3" customFormat="1" ht="40.5" customHeight="1"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3"/>
      <c r="AJ4" s="75"/>
      <c r="AK4" s="72"/>
      <c r="AL4" s="72"/>
      <c r="AM4" s="72"/>
      <c r="AN4" s="72"/>
      <c r="AO4" s="72"/>
      <c r="AP4" s="72"/>
      <c r="AQ4" s="72"/>
      <c r="AR4" s="72"/>
      <c r="AS4" s="72"/>
      <c r="AT4" s="72"/>
      <c r="AU4" s="72"/>
      <c r="AV4" s="72"/>
      <c r="AW4" s="72"/>
      <c r="AX4" s="72"/>
      <c r="AY4" s="73"/>
      <c r="AZ4" s="65" t="s">
        <v>224</v>
      </c>
      <c r="BA4" s="63"/>
      <c r="BB4" s="63"/>
      <c r="BC4" s="63"/>
      <c r="BD4" s="63"/>
      <c r="BE4" s="63"/>
      <c r="BF4" s="63"/>
      <c r="BG4" s="63"/>
      <c r="BH4" s="64"/>
      <c r="BI4" s="65" t="s">
        <v>225</v>
      </c>
      <c r="BJ4" s="63"/>
      <c r="BK4" s="63"/>
      <c r="BL4" s="63"/>
      <c r="BM4" s="63"/>
      <c r="BN4" s="63"/>
      <c r="BO4" s="63"/>
      <c r="BP4" s="63"/>
      <c r="BQ4" s="64"/>
      <c r="BR4" s="65" t="s">
        <v>224</v>
      </c>
      <c r="BS4" s="63"/>
      <c r="BT4" s="63"/>
      <c r="BU4" s="63"/>
      <c r="BV4" s="63"/>
      <c r="BW4" s="63"/>
      <c r="BX4" s="63"/>
      <c r="BY4" s="63"/>
      <c r="BZ4" s="64"/>
      <c r="CA4" s="65" t="s">
        <v>225</v>
      </c>
      <c r="CB4" s="63"/>
      <c r="CC4" s="63"/>
      <c r="CD4" s="63"/>
      <c r="CE4" s="63"/>
      <c r="CF4" s="63"/>
      <c r="CG4" s="63"/>
      <c r="CH4" s="63"/>
      <c r="CI4" s="64"/>
      <c r="CJ4" s="65" t="s">
        <v>224</v>
      </c>
      <c r="CK4" s="63"/>
      <c r="CL4" s="63"/>
      <c r="CM4" s="63"/>
      <c r="CN4" s="63"/>
      <c r="CO4" s="63"/>
      <c r="CP4" s="63"/>
      <c r="CQ4" s="63"/>
      <c r="CR4" s="64"/>
      <c r="CS4" s="65" t="s">
        <v>225</v>
      </c>
      <c r="CT4" s="63"/>
      <c r="CU4" s="63"/>
      <c r="CV4" s="63"/>
      <c r="CW4" s="63"/>
      <c r="CX4" s="63"/>
      <c r="CY4" s="63"/>
      <c r="CZ4" s="63"/>
      <c r="DA4" s="63"/>
    </row>
    <row r="5" spans="1:105" s="3" customFormat="1" ht="40.5" customHeight="1" x14ac:dyDescent="0.2">
      <c r="A5" s="17" t="s">
        <v>26</v>
      </c>
      <c r="B5" s="17"/>
      <c r="C5" s="17"/>
      <c r="D5" s="17"/>
      <c r="E5" s="17"/>
      <c r="F5" s="17"/>
      <c r="G5" s="18" t="s">
        <v>226</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69"/>
      <c r="AJ5" s="19"/>
      <c r="AK5" s="20"/>
      <c r="AL5" s="20"/>
      <c r="AM5" s="20"/>
      <c r="AN5" s="20"/>
      <c r="AO5" s="20"/>
      <c r="AP5" s="20"/>
      <c r="AQ5" s="20"/>
      <c r="AR5" s="20"/>
      <c r="AS5" s="20"/>
      <c r="AT5" s="20"/>
      <c r="AU5" s="20"/>
      <c r="AV5" s="20"/>
      <c r="AW5" s="20"/>
      <c r="AX5" s="20"/>
      <c r="AY5" s="21"/>
      <c r="AZ5" s="19"/>
      <c r="BA5" s="20"/>
      <c r="BB5" s="20"/>
      <c r="BC5" s="20"/>
      <c r="BD5" s="20"/>
      <c r="BE5" s="20"/>
      <c r="BF5" s="20"/>
      <c r="BG5" s="20"/>
      <c r="BH5" s="21"/>
      <c r="BI5" s="19"/>
      <c r="BJ5" s="20"/>
      <c r="BK5" s="20"/>
      <c r="BL5" s="20"/>
      <c r="BM5" s="20"/>
      <c r="BN5" s="20"/>
      <c r="BO5" s="20"/>
      <c r="BP5" s="20"/>
      <c r="BQ5" s="21"/>
      <c r="BR5" s="19"/>
      <c r="BS5" s="20"/>
      <c r="BT5" s="20"/>
      <c r="BU5" s="20"/>
      <c r="BV5" s="20"/>
      <c r="BW5" s="20"/>
      <c r="BX5" s="20"/>
      <c r="BY5" s="20"/>
      <c r="BZ5" s="21"/>
      <c r="CA5" s="19"/>
      <c r="CB5" s="20"/>
      <c r="CC5" s="20"/>
      <c r="CD5" s="20"/>
      <c r="CE5" s="20"/>
      <c r="CF5" s="20"/>
      <c r="CG5" s="20"/>
      <c r="CH5" s="20"/>
      <c r="CI5" s="21"/>
      <c r="CJ5" s="19"/>
      <c r="CK5" s="20"/>
      <c r="CL5" s="20"/>
      <c r="CM5" s="20"/>
      <c r="CN5" s="20"/>
      <c r="CO5" s="20"/>
      <c r="CP5" s="20"/>
      <c r="CQ5" s="20"/>
      <c r="CR5" s="21"/>
      <c r="CS5" s="19"/>
      <c r="CT5" s="20"/>
      <c r="CU5" s="20"/>
      <c r="CV5" s="20"/>
      <c r="CW5" s="20"/>
      <c r="CX5" s="20"/>
      <c r="CY5" s="20"/>
      <c r="CZ5" s="20"/>
      <c r="DA5" s="20"/>
    </row>
    <row r="6" spans="1:105" s="3" customFormat="1" ht="40.5" hidden="1" customHeight="1" x14ac:dyDescent="0.2">
      <c r="A6" s="17" t="s">
        <v>28</v>
      </c>
      <c r="B6" s="17"/>
      <c r="C6" s="17"/>
      <c r="D6" s="17"/>
      <c r="E6" s="17"/>
      <c r="F6" s="17"/>
      <c r="G6" s="18" t="s">
        <v>227</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69"/>
      <c r="AJ6" s="19"/>
      <c r="AK6" s="20"/>
      <c r="AL6" s="20"/>
      <c r="AM6" s="20"/>
      <c r="AN6" s="20"/>
      <c r="AO6" s="20"/>
      <c r="AP6" s="20"/>
      <c r="AQ6" s="20"/>
      <c r="AR6" s="20"/>
      <c r="AS6" s="20"/>
      <c r="AT6" s="20"/>
      <c r="AU6" s="20"/>
      <c r="AV6" s="20"/>
      <c r="AW6" s="20"/>
      <c r="AX6" s="20"/>
      <c r="AY6" s="21"/>
      <c r="AZ6" s="19"/>
      <c r="BA6" s="20"/>
      <c r="BB6" s="20"/>
      <c r="BC6" s="20"/>
      <c r="BD6" s="20"/>
      <c r="BE6" s="20"/>
      <c r="BF6" s="20"/>
      <c r="BG6" s="20"/>
      <c r="BH6" s="21"/>
      <c r="BI6" s="19"/>
      <c r="BJ6" s="20"/>
      <c r="BK6" s="20"/>
      <c r="BL6" s="20"/>
      <c r="BM6" s="20"/>
      <c r="BN6" s="20"/>
      <c r="BO6" s="20"/>
      <c r="BP6" s="20"/>
      <c r="BQ6" s="21"/>
      <c r="BR6" s="19"/>
      <c r="BS6" s="20"/>
      <c r="BT6" s="20"/>
      <c r="BU6" s="20"/>
      <c r="BV6" s="20"/>
      <c r="BW6" s="20"/>
      <c r="BX6" s="20"/>
      <c r="BY6" s="20"/>
      <c r="BZ6" s="21"/>
      <c r="CA6" s="19"/>
      <c r="CB6" s="20"/>
      <c r="CC6" s="20"/>
      <c r="CD6" s="20"/>
      <c r="CE6" s="20"/>
      <c r="CF6" s="20"/>
      <c r="CG6" s="20"/>
      <c r="CH6" s="20"/>
      <c r="CI6" s="21"/>
      <c r="CJ6" s="19"/>
      <c r="CK6" s="20"/>
      <c r="CL6" s="20"/>
      <c r="CM6" s="20"/>
      <c r="CN6" s="20"/>
      <c r="CO6" s="20"/>
      <c r="CP6" s="20"/>
      <c r="CQ6" s="20"/>
      <c r="CR6" s="21"/>
      <c r="CS6" s="19"/>
      <c r="CT6" s="20"/>
      <c r="CU6" s="20"/>
      <c r="CV6" s="20"/>
      <c r="CW6" s="20"/>
      <c r="CX6" s="20"/>
      <c r="CY6" s="20"/>
      <c r="CZ6" s="20"/>
      <c r="DA6" s="20"/>
    </row>
    <row r="7" spans="1:105" s="3" customFormat="1" ht="251.25" hidden="1" customHeight="1" x14ac:dyDescent="0.2">
      <c r="A7" s="17"/>
      <c r="B7" s="17"/>
      <c r="C7" s="17"/>
      <c r="D7" s="17"/>
      <c r="E7" s="17"/>
      <c r="F7" s="17"/>
      <c r="G7" s="18" t="s">
        <v>229</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69"/>
      <c r="AJ7" s="19" t="s">
        <v>228</v>
      </c>
      <c r="AK7" s="20"/>
      <c r="AL7" s="20"/>
      <c r="AM7" s="20"/>
      <c r="AN7" s="20"/>
      <c r="AO7" s="20"/>
      <c r="AP7" s="20"/>
      <c r="AQ7" s="20"/>
      <c r="AR7" s="20"/>
      <c r="AS7" s="20"/>
      <c r="AT7" s="20"/>
      <c r="AU7" s="20"/>
      <c r="AV7" s="20"/>
      <c r="AW7" s="20"/>
      <c r="AX7" s="20"/>
      <c r="AY7" s="21"/>
      <c r="AZ7" s="19"/>
      <c r="BA7" s="20"/>
      <c r="BB7" s="20"/>
      <c r="BC7" s="20"/>
      <c r="BD7" s="20"/>
      <c r="BE7" s="20"/>
      <c r="BF7" s="20"/>
      <c r="BG7" s="20"/>
      <c r="BH7" s="21"/>
      <c r="BI7" s="19"/>
      <c r="BJ7" s="20"/>
      <c r="BK7" s="20"/>
      <c r="BL7" s="20"/>
      <c r="BM7" s="20"/>
      <c r="BN7" s="20"/>
      <c r="BO7" s="20"/>
      <c r="BP7" s="20"/>
      <c r="BQ7" s="21"/>
      <c r="BR7" s="19"/>
      <c r="BS7" s="20"/>
      <c r="BT7" s="20"/>
      <c r="BU7" s="20"/>
      <c r="BV7" s="20"/>
      <c r="BW7" s="20"/>
      <c r="BX7" s="20"/>
      <c r="BY7" s="20"/>
      <c r="BZ7" s="21"/>
      <c r="CA7" s="19"/>
      <c r="CB7" s="20"/>
      <c r="CC7" s="20"/>
      <c r="CD7" s="20"/>
      <c r="CE7" s="20"/>
      <c r="CF7" s="20"/>
      <c r="CG7" s="20"/>
      <c r="CH7" s="20"/>
      <c r="CI7" s="21"/>
      <c r="CJ7" s="19"/>
      <c r="CK7" s="20"/>
      <c r="CL7" s="20"/>
      <c r="CM7" s="20"/>
      <c r="CN7" s="20"/>
      <c r="CO7" s="20"/>
      <c r="CP7" s="20"/>
      <c r="CQ7" s="20"/>
      <c r="CR7" s="21"/>
      <c r="CS7" s="19"/>
      <c r="CT7" s="20"/>
      <c r="CU7" s="20"/>
      <c r="CV7" s="20"/>
      <c r="CW7" s="20"/>
      <c r="CX7" s="20"/>
      <c r="CY7" s="20"/>
      <c r="CZ7" s="20"/>
      <c r="DA7" s="20"/>
    </row>
    <row r="8" spans="1:105" s="3" customFormat="1" ht="251.25" hidden="1" customHeight="1" x14ac:dyDescent="0.2">
      <c r="A8" s="17"/>
      <c r="B8" s="17"/>
      <c r="C8" s="17"/>
      <c r="D8" s="17"/>
      <c r="E8" s="17"/>
      <c r="F8" s="17"/>
      <c r="G8" s="18" t="s">
        <v>231</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69"/>
      <c r="AJ8" s="19" t="s">
        <v>230</v>
      </c>
      <c r="AK8" s="20"/>
      <c r="AL8" s="20"/>
      <c r="AM8" s="20"/>
      <c r="AN8" s="20"/>
      <c r="AO8" s="20"/>
      <c r="AP8" s="20"/>
      <c r="AQ8" s="20"/>
      <c r="AR8" s="20"/>
      <c r="AS8" s="20"/>
      <c r="AT8" s="20"/>
      <c r="AU8" s="20"/>
      <c r="AV8" s="20"/>
      <c r="AW8" s="20"/>
      <c r="AX8" s="20"/>
      <c r="AY8" s="21"/>
      <c r="AZ8" s="19"/>
      <c r="BA8" s="20"/>
      <c r="BB8" s="20"/>
      <c r="BC8" s="20"/>
      <c r="BD8" s="20"/>
      <c r="BE8" s="20"/>
      <c r="BF8" s="20"/>
      <c r="BG8" s="20"/>
      <c r="BH8" s="21"/>
      <c r="BI8" s="19"/>
      <c r="BJ8" s="20"/>
      <c r="BK8" s="20"/>
      <c r="BL8" s="20"/>
      <c r="BM8" s="20"/>
      <c r="BN8" s="20"/>
      <c r="BO8" s="20"/>
      <c r="BP8" s="20"/>
      <c r="BQ8" s="21"/>
      <c r="BR8" s="19"/>
      <c r="BS8" s="20"/>
      <c r="BT8" s="20"/>
      <c r="BU8" s="20"/>
      <c r="BV8" s="20"/>
      <c r="BW8" s="20"/>
      <c r="BX8" s="20"/>
      <c r="BY8" s="20"/>
      <c r="BZ8" s="21"/>
      <c r="CA8" s="19"/>
      <c r="CB8" s="20"/>
      <c r="CC8" s="20"/>
      <c r="CD8" s="20"/>
      <c r="CE8" s="20"/>
      <c r="CF8" s="20"/>
      <c r="CG8" s="20"/>
      <c r="CH8" s="20"/>
      <c r="CI8" s="21"/>
      <c r="CJ8" s="19"/>
      <c r="CK8" s="20"/>
      <c r="CL8" s="20"/>
      <c r="CM8" s="20"/>
      <c r="CN8" s="20"/>
      <c r="CO8" s="20"/>
      <c r="CP8" s="20"/>
      <c r="CQ8" s="20"/>
      <c r="CR8" s="21"/>
      <c r="CS8" s="19"/>
      <c r="CT8" s="20"/>
      <c r="CU8" s="20"/>
      <c r="CV8" s="20"/>
      <c r="CW8" s="20"/>
      <c r="CX8" s="20"/>
      <c r="CY8" s="20"/>
      <c r="CZ8" s="20"/>
      <c r="DA8" s="20"/>
    </row>
    <row r="9" spans="1:105" s="3" customFormat="1" ht="30.75" customHeight="1" x14ac:dyDescent="0.2">
      <c r="A9" s="17" t="s">
        <v>31</v>
      </c>
      <c r="B9" s="17"/>
      <c r="C9" s="17"/>
      <c r="D9" s="17"/>
      <c r="E9" s="17"/>
      <c r="F9" s="17"/>
      <c r="G9" s="18" t="s">
        <v>289</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69"/>
      <c r="AJ9" s="19"/>
      <c r="AK9" s="20"/>
      <c r="AL9" s="20"/>
      <c r="AM9" s="20"/>
      <c r="AN9" s="20"/>
      <c r="AO9" s="20"/>
      <c r="AP9" s="20"/>
      <c r="AQ9" s="20"/>
      <c r="AR9" s="20"/>
      <c r="AS9" s="20"/>
      <c r="AT9" s="20"/>
      <c r="AU9" s="20"/>
      <c r="AV9" s="20"/>
      <c r="AW9" s="20"/>
      <c r="AX9" s="20"/>
      <c r="AY9" s="21"/>
      <c r="AZ9" s="19"/>
      <c r="BA9" s="20"/>
      <c r="BB9" s="20"/>
      <c r="BC9" s="20"/>
      <c r="BD9" s="20"/>
      <c r="BE9" s="20"/>
      <c r="BF9" s="20"/>
      <c r="BG9" s="20"/>
      <c r="BH9" s="21"/>
      <c r="BI9" s="19"/>
      <c r="BJ9" s="20"/>
      <c r="BK9" s="20"/>
      <c r="BL9" s="20"/>
      <c r="BM9" s="20"/>
      <c r="BN9" s="20"/>
      <c r="BO9" s="20"/>
      <c r="BP9" s="20"/>
      <c r="BQ9" s="21"/>
      <c r="BR9" s="19"/>
      <c r="BS9" s="20"/>
      <c r="BT9" s="20"/>
      <c r="BU9" s="20"/>
      <c r="BV9" s="20"/>
      <c r="BW9" s="20"/>
      <c r="BX9" s="20"/>
      <c r="BY9" s="20"/>
      <c r="BZ9" s="21"/>
      <c r="CA9" s="19"/>
      <c r="CB9" s="20"/>
      <c r="CC9" s="20"/>
      <c r="CD9" s="20"/>
      <c r="CE9" s="20"/>
      <c r="CF9" s="20"/>
      <c r="CG9" s="20"/>
      <c r="CH9" s="20"/>
      <c r="CI9" s="21"/>
      <c r="CJ9" s="19"/>
      <c r="CK9" s="20"/>
      <c r="CL9" s="20"/>
      <c r="CM9" s="20"/>
      <c r="CN9" s="20"/>
      <c r="CO9" s="20"/>
      <c r="CP9" s="20"/>
      <c r="CQ9" s="20"/>
      <c r="CR9" s="21"/>
      <c r="CS9" s="19"/>
      <c r="CT9" s="20"/>
      <c r="CU9" s="20"/>
      <c r="CV9" s="20"/>
      <c r="CW9" s="20"/>
      <c r="CX9" s="20"/>
      <c r="CY9" s="20"/>
      <c r="CZ9" s="20"/>
      <c r="DA9" s="20"/>
    </row>
    <row r="10" spans="1:105" s="3" customFormat="1" ht="19.5" hidden="1" customHeight="1" x14ac:dyDescent="0.2">
      <c r="A10" s="17"/>
      <c r="B10" s="17"/>
      <c r="C10" s="17"/>
      <c r="D10" s="17"/>
      <c r="E10" s="17"/>
      <c r="F10" s="17"/>
      <c r="G10" s="18" t="s">
        <v>232</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69"/>
      <c r="AJ10" s="19"/>
      <c r="AK10" s="20"/>
      <c r="AL10" s="20"/>
      <c r="AM10" s="20"/>
      <c r="AN10" s="20"/>
      <c r="AO10" s="20"/>
      <c r="AP10" s="20"/>
      <c r="AQ10" s="20"/>
      <c r="AR10" s="20"/>
      <c r="AS10" s="20"/>
      <c r="AT10" s="20"/>
      <c r="AU10" s="20"/>
      <c r="AV10" s="20"/>
      <c r="AW10" s="20"/>
      <c r="AX10" s="20"/>
      <c r="AY10" s="21"/>
      <c r="AZ10" s="19"/>
      <c r="BA10" s="20"/>
      <c r="BB10" s="20"/>
      <c r="BC10" s="20"/>
      <c r="BD10" s="20"/>
      <c r="BE10" s="20"/>
      <c r="BF10" s="20"/>
      <c r="BG10" s="20"/>
      <c r="BH10" s="21"/>
      <c r="BI10" s="19"/>
      <c r="BJ10" s="20"/>
      <c r="BK10" s="20"/>
      <c r="BL10" s="20"/>
      <c r="BM10" s="20"/>
      <c r="BN10" s="20"/>
      <c r="BO10" s="20"/>
      <c r="BP10" s="20"/>
      <c r="BQ10" s="21"/>
      <c r="BR10" s="19"/>
      <c r="BS10" s="20"/>
      <c r="BT10" s="20"/>
      <c r="BU10" s="20"/>
      <c r="BV10" s="20"/>
      <c r="BW10" s="20"/>
      <c r="BX10" s="20"/>
      <c r="BY10" s="20"/>
      <c r="BZ10" s="21"/>
      <c r="CA10" s="19"/>
      <c r="CB10" s="20"/>
      <c r="CC10" s="20"/>
      <c r="CD10" s="20"/>
      <c r="CE10" s="20"/>
      <c r="CF10" s="20"/>
      <c r="CG10" s="20"/>
      <c r="CH10" s="20"/>
      <c r="CI10" s="21"/>
      <c r="CJ10" s="19"/>
      <c r="CK10" s="20"/>
      <c r="CL10" s="20"/>
      <c r="CM10" s="20"/>
      <c r="CN10" s="20"/>
      <c r="CO10" s="20"/>
      <c r="CP10" s="20"/>
      <c r="CQ10" s="20"/>
      <c r="CR10" s="21"/>
      <c r="CS10" s="19"/>
      <c r="CT10" s="20"/>
      <c r="CU10" s="20"/>
      <c r="CV10" s="20"/>
      <c r="CW10" s="20"/>
      <c r="CX10" s="20"/>
      <c r="CY10" s="20"/>
      <c r="CZ10" s="20"/>
      <c r="DA10" s="20"/>
    </row>
    <row r="11" spans="1:105" s="3" customFormat="1" ht="19.5" hidden="1" customHeight="1" x14ac:dyDescent="0.2">
      <c r="A11" s="17"/>
      <c r="B11" s="17"/>
      <c r="C11" s="17"/>
      <c r="D11" s="17"/>
      <c r="E11" s="17"/>
      <c r="F11" s="17"/>
      <c r="G11" s="18" t="s">
        <v>233</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69"/>
      <c r="AJ11" s="19"/>
      <c r="AK11" s="20"/>
      <c r="AL11" s="20"/>
      <c r="AM11" s="20"/>
      <c r="AN11" s="20"/>
      <c r="AO11" s="20"/>
      <c r="AP11" s="20"/>
      <c r="AQ11" s="20"/>
      <c r="AR11" s="20"/>
      <c r="AS11" s="20"/>
      <c r="AT11" s="20"/>
      <c r="AU11" s="20"/>
      <c r="AV11" s="20"/>
      <c r="AW11" s="20"/>
      <c r="AX11" s="20"/>
      <c r="AY11" s="21"/>
      <c r="AZ11" s="23"/>
      <c r="BA11" s="24"/>
      <c r="BB11" s="24"/>
      <c r="BC11" s="24"/>
      <c r="BD11" s="24"/>
      <c r="BE11" s="24"/>
      <c r="BF11" s="24"/>
      <c r="BG11" s="24"/>
      <c r="BH11" s="25"/>
      <c r="BI11" s="23"/>
      <c r="BJ11" s="24"/>
      <c r="BK11" s="24"/>
      <c r="BL11" s="24"/>
      <c r="BM11" s="24"/>
      <c r="BN11" s="24"/>
      <c r="BO11" s="24"/>
      <c r="BP11" s="24"/>
      <c r="BQ11" s="25"/>
      <c r="BR11" s="23"/>
      <c r="BS11" s="24"/>
      <c r="BT11" s="24"/>
      <c r="BU11" s="24"/>
      <c r="BV11" s="24"/>
      <c r="BW11" s="24"/>
      <c r="BX11" s="24"/>
      <c r="BY11" s="24"/>
      <c r="BZ11" s="25"/>
      <c r="CA11" s="23"/>
      <c r="CB11" s="24"/>
      <c r="CC11" s="24"/>
      <c r="CD11" s="24"/>
      <c r="CE11" s="24"/>
      <c r="CF11" s="24"/>
      <c r="CG11" s="24"/>
      <c r="CH11" s="24"/>
      <c r="CI11" s="25"/>
      <c r="CJ11" s="23"/>
      <c r="CK11" s="24"/>
      <c r="CL11" s="24"/>
      <c r="CM11" s="24"/>
      <c r="CN11" s="24"/>
      <c r="CO11" s="24"/>
      <c r="CP11" s="24"/>
      <c r="CQ11" s="24"/>
      <c r="CR11" s="25"/>
      <c r="CS11" s="23"/>
      <c r="CT11" s="24"/>
      <c r="CU11" s="24"/>
      <c r="CV11" s="24"/>
      <c r="CW11" s="24"/>
      <c r="CX11" s="24"/>
      <c r="CY11" s="24"/>
      <c r="CZ11" s="24"/>
      <c r="DA11" s="24"/>
    </row>
    <row r="12" spans="1:105" s="3" customFormat="1" ht="32.25" hidden="1" customHeight="1" x14ac:dyDescent="0.2">
      <c r="A12" s="17"/>
      <c r="B12" s="17"/>
      <c r="C12" s="17"/>
      <c r="D12" s="17"/>
      <c r="E12" s="17"/>
      <c r="F12" s="17"/>
      <c r="G12" s="18" t="s">
        <v>234</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69"/>
      <c r="AJ12" s="19"/>
      <c r="AK12" s="20"/>
      <c r="AL12" s="20"/>
      <c r="AM12" s="20"/>
      <c r="AN12" s="20"/>
      <c r="AO12" s="20"/>
      <c r="AP12" s="20"/>
      <c r="AQ12" s="20"/>
      <c r="AR12" s="20"/>
      <c r="AS12" s="20"/>
      <c r="AT12" s="20"/>
      <c r="AU12" s="20"/>
      <c r="AV12" s="20"/>
      <c r="AW12" s="20"/>
      <c r="AX12" s="20"/>
      <c r="AY12" s="21"/>
      <c r="AZ12" s="23"/>
      <c r="BA12" s="24"/>
      <c r="BB12" s="24"/>
      <c r="BC12" s="24"/>
      <c r="BD12" s="24"/>
      <c r="BE12" s="24"/>
      <c r="BF12" s="24"/>
      <c r="BG12" s="24"/>
      <c r="BH12" s="25"/>
      <c r="BI12" s="23"/>
      <c r="BJ12" s="24"/>
      <c r="BK12" s="24"/>
      <c r="BL12" s="24"/>
      <c r="BM12" s="24"/>
      <c r="BN12" s="24"/>
      <c r="BO12" s="24"/>
      <c r="BP12" s="24"/>
      <c r="BQ12" s="25"/>
      <c r="BR12" s="23"/>
      <c r="BS12" s="24"/>
      <c r="BT12" s="24"/>
      <c r="BU12" s="24"/>
      <c r="BV12" s="24"/>
      <c r="BW12" s="24"/>
      <c r="BX12" s="24"/>
      <c r="BY12" s="24"/>
      <c r="BZ12" s="25"/>
      <c r="CA12" s="23"/>
      <c r="CB12" s="24"/>
      <c r="CC12" s="24"/>
      <c r="CD12" s="24"/>
      <c r="CE12" s="24"/>
      <c r="CF12" s="24"/>
      <c r="CG12" s="24"/>
      <c r="CH12" s="24"/>
      <c r="CI12" s="25"/>
      <c r="CJ12" s="23"/>
      <c r="CK12" s="24"/>
      <c r="CL12" s="24"/>
      <c r="CM12" s="24"/>
      <c r="CN12" s="24"/>
      <c r="CO12" s="24"/>
      <c r="CP12" s="24"/>
      <c r="CQ12" s="24"/>
      <c r="CR12" s="25"/>
      <c r="CS12" s="23"/>
      <c r="CT12" s="24"/>
      <c r="CU12" s="24"/>
      <c r="CV12" s="24"/>
      <c r="CW12" s="24"/>
      <c r="CX12" s="24"/>
      <c r="CY12" s="24"/>
      <c r="CZ12" s="24"/>
      <c r="DA12" s="24"/>
    </row>
    <row r="13" spans="1:105" s="3" customFormat="1" ht="19.5" hidden="1" customHeight="1" x14ac:dyDescent="0.2">
      <c r="A13" s="17"/>
      <c r="B13" s="17"/>
      <c r="C13" s="17"/>
      <c r="D13" s="17"/>
      <c r="E13" s="17"/>
      <c r="F13" s="17"/>
      <c r="G13" s="18" t="s">
        <v>235</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69"/>
      <c r="AJ13" s="19"/>
      <c r="AK13" s="20"/>
      <c r="AL13" s="20"/>
      <c r="AM13" s="20"/>
      <c r="AN13" s="20"/>
      <c r="AO13" s="20"/>
      <c r="AP13" s="20"/>
      <c r="AQ13" s="20"/>
      <c r="AR13" s="20"/>
      <c r="AS13" s="20"/>
      <c r="AT13" s="20"/>
      <c r="AU13" s="20"/>
      <c r="AV13" s="20"/>
      <c r="AW13" s="20"/>
      <c r="AX13" s="20"/>
      <c r="AY13" s="21"/>
      <c r="AZ13" s="23"/>
      <c r="BA13" s="24"/>
      <c r="BB13" s="24"/>
      <c r="BC13" s="24"/>
      <c r="BD13" s="24"/>
      <c r="BE13" s="24"/>
      <c r="BF13" s="24"/>
      <c r="BG13" s="24"/>
      <c r="BH13" s="25"/>
      <c r="BI13" s="23"/>
      <c r="BJ13" s="24"/>
      <c r="BK13" s="24"/>
      <c r="BL13" s="24"/>
      <c r="BM13" s="24"/>
      <c r="BN13" s="24"/>
      <c r="BO13" s="24"/>
      <c r="BP13" s="24"/>
      <c r="BQ13" s="25"/>
      <c r="BR13" s="23"/>
      <c r="BS13" s="24"/>
      <c r="BT13" s="24"/>
      <c r="BU13" s="24"/>
      <c r="BV13" s="24"/>
      <c r="BW13" s="24"/>
      <c r="BX13" s="24"/>
      <c r="BY13" s="24"/>
      <c r="BZ13" s="25"/>
      <c r="CA13" s="23"/>
      <c r="CB13" s="24"/>
      <c r="CC13" s="24"/>
      <c r="CD13" s="24"/>
      <c r="CE13" s="24"/>
      <c r="CF13" s="24"/>
      <c r="CG13" s="24"/>
      <c r="CH13" s="24"/>
      <c r="CI13" s="25"/>
      <c r="CJ13" s="23"/>
      <c r="CK13" s="24"/>
      <c r="CL13" s="24"/>
      <c r="CM13" s="24"/>
      <c r="CN13" s="24"/>
      <c r="CO13" s="24"/>
      <c r="CP13" s="24"/>
      <c r="CQ13" s="24"/>
      <c r="CR13" s="25"/>
      <c r="CS13" s="23"/>
      <c r="CT13" s="24"/>
      <c r="CU13" s="24"/>
      <c r="CV13" s="24"/>
      <c r="CW13" s="24"/>
      <c r="CX13" s="24"/>
      <c r="CY13" s="24"/>
      <c r="CZ13" s="24"/>
      <c r="DA13" s="24"/>
    </row>
    <row r="14" spans="1:105" s="13" customFormat="1" ht="41.25" customHeight="1" x14ac:dyDescent="0.2">
      <c r="A14" s="16" t="s">
        <v>290</v>
      </c>
      <c r="B14" s="16"/>
      <c r="C14" s="16"/>
      <c r="D14" s="16"/>
      <c r="E14" s="16"/>
      <c r="F14" s="16"/>
      <c r="G14" s="44" t="s">
        <v>287</v>
      </c>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76"/>
      <c r="AJ14" s="45"/>
      <c r="AK14" s="46"/>
      <c r="AL14" s="46"/>
      <c r="AM14" s="46"/>
      <c r="AN14" s="46"/>
      <c r="AO14" s="46"/>
      <c r="AP14" s="46"/>
      <c r="AQ14" s="46"/>
      <c r="AR14" s="46"/>
      <c r="AS14" s="46"/>
      <c r="AT14" s="46"/>
      <c r="AU14" s="46"/>
      <c r="AV14" s="46"/>
      <c r="AW14" s="46"/>
      <c r="AX14" s="46"/>
      <c r="AY14" s="47"/>
      <c r="AZ14" s="45"/>
      <c r="BA14" s="46"/>
      <c r="BB14" s="46"/>
      <c r="BC14" s="46"/>
      <c r="BD14" s="46"/>
      <c r="BE14" s="46"/>
      <c r="BF14" s="46"/>
      <c r="BG14" s="46"/>
      <c r="BH14" s="47"/>
      <c r="BI14" s="45"/>
      <c r="BJ14" s="46"/>
      <c r="BK14" s="46"/>
      <c r="BL14" s="46"/>
      <c r="BM14" s="46"/>
      <c r="BN14" s="46"/>
      <c r="BO14" s="46"/>
      <c r="BP14" s="46"/>
      <c r="BQ14" s="47"/>
      <c r="BR14" s="45"/>
      <c r="BS14" s="46"/>
      <c r="BT14" s="46"/>
      <c r="BU14" s="46"/>
      <c r="BV14" s="46"/>
      <c r="BW14" s="46"/>
      <c r="BX14" s="46"/>
      <c r="BY14" s="46"/>
      <c r="BZ14" s="47"/>
      <c r="CA14" s="45"/>
      <c r="CB14" s="46"/>
      <c r="CC14" s="46"/>
      <c r="CD14" s="46"/>
      <c r="CE14" s="46"/>
      <c r="CF14" s="46"/>
      <c r="CG14" s="46"/>
      <c r="CH14" s="46"/>
      <c r="CI14" s="47"/>
      <c r="CJ14" s="45"/>
      <c r="CK14" s="46"/>
      <c r="CL14" s="46"/>
      <c r="CM14" s="46"/>
      <c r="CN14" s="46"/>
      <c r="CO14" s="46"/>
      <c r="CP14" s="46"/>
      <c r="CQ14" s="46"/>
      <c r="CR14" s="47"/>
      <c r="CS14" s="45"/>
      <c r="CT14" s="46"/>
      <c r="CU14" s="46"/>
      <c r="CV14" s="46"/>
      <c r="CW14" s="46"/>
      <c r="CX14" s="46"/>
      <c r="CY14" s="46"/>
      <c r="CZ14" s="46"/>
      <c r="DA14" s="46"/>
    </row>
    <row r="15" spans="1:105" s="13" customFormat="1" ht="15" customHeight="1" x14ac:dyDescent="0.2">
      <c r="A15" s="16"/>
      <c r="B15" s="16"/>
      <c r="C15" s="16"/>
      <c r="D15" s="16"/>
      <c r="E15" s="16"/>
      <c r="F15" s="16"/>
      <c r="G15" s="44" t="s">
        <v>232</v>
      </c>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76"/>
      <c r="AJ15" s="45"/>
      <c r="AK15" s="46"/>
      <c r="AL15" s="46"/>
      <c r="AM15" s="46"/>
      <c r="AN15" s="46"/>
      <c r="AO15" s="46"/>
      <c r="AP15" s="46"/>
      <c r="AQ15" s="46"/>
      <c r="AR15" s="46"/>
      <c r="AS15" s="46"/>
      <c r="AT15" s="46"/>
      <c r="AU15" s="46"/>
      <c r="AV15" s="46"/>
      <c r="AW15" s="46"/>
      <c r="AX15" s="46"/>
      <c r="AY15" s="47"/>
      <c r="AZ15" s="45"/>
      <c r="BA15" s="46"/>
      <c r="BB15" s="46"/>
      <c r="BC15" s="46"/>
      <c r="BD15" s="46"/>
      <c r="BE15" s="46"/>
      <c r="BF15" s="46"/>
      <c r="BG15" s="46"/>
      <c r="BH15" s="47"/>
      <c r="BI15" s="45"/>
      <c r="BJ15" s="46"/>
      <c r="BK15" s="46"/>
      <c r="BL15" s="46"/>
      <c r="BM15" s="46"/>
      <c r="BN15" s="46"/>
      <c r="BO15" s="46"/>
      <c r="BP15" s="46"/>
      <c r="BQ15" s="47"/>
      <c r="BR15" s="45"/>
      <c r="BS15" s="46"/>
      <c r="BT15" s="46"/>
      <c r="BU15" s="46"/>
      <c r="BV15" s="46"/>
      <c r="BW15" s="46"/>
      <c r="BX15" s="46"/>
      <c r="BY15" s="46"/>
      <c r="BZ15" s="47"/>
      <c r="CA15" s="45"/>
      <c r="CB15" s="46"/>
      <c r="CC15" s="46"/>
      <c r="CD15" s="46"/>
      <c r="CE15" s="46"/>
      <c r="CF15" s="46"/>
      <c r="CG15" s="46"/>
      <c r="CH15" s="46"/>
      <c r="CI15" s="47"/>
      <c r="CJ15" s="45"/>
      <c r="CK15" s="46"/>
      <c r="CL15" s="46"/>
      <c r="CM15" s="46"/>
      <c r="CN15" s="46"/>
      <c r="CO15" s="46"/>
      <c r="CP15" s="46"/>
      <c r="CQ15" s="46"/>
      <c r="CR15" s="47"/>
      <c r="CS15" s="45"/>
      <c r="CT15" s="46"/>
      <c r="CU15" s="46"/>
      <c r="CV15" s="46"/>
      <c r="CW15" s="46"/>
      <c r="CX15" s="46"/>
      <c r="CY15" s="46"/>
      <c r="CZ15" s="46"/>
      <c r="DA15" s="46"/>
    </row>
    <row r="16" spans="1:105" s="13" customFormat="1" ht="15" customHeight="1" x14ac:dyDescent="0.2">
      <c r="A16" s="16"/>
      <c r="B16" s="16"/>
      <c r="C16" s="16"/>
      <c r="D16" s="16"/>
      <c r="E16" s="16"/>
      <c r="F16" s="16"/>
      <c r="G16" s="44" t="s">
        <v>233</v>
      </c>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76"/>
      <c r="AJ16" s="45" t="s">
        <v>228</v>
      </c>
      <c r="AK16" s="46"/>
      <c r="AL16" s="46"/>
      <c r="AM16" s="46"/>
      <c r="AN16" s="46"/>
      <c r="AO16" s="46"/>
      <c r="AP16" s="46"/>
      <c r="AQ16" s="46"/>
      <c r="AR16" s="46"/>
      <c r="AS16" s="46"/>
      <c r="AT16" s="46"/>
      <c r="AU16" s="46"/>
      <c r="AV16" s="46"/>
      <c r="AW16" s="46"/>
      <c r="AX16" s="46"/>
      <c r="AY16" s="47"/>
      <c r="AZ16" s="51">
        <f>'[10]Передача томск тар.'!$I$27</f>
        <v>413296.29</v>
      </c>
      <c r="BA16" s="52">
        <v>413296.29</v>
      </c>
      <c r="BB16" s="52">
        <v>413296.29</v>
      </c>
      <c r="BC16" s="52">
        <v>413296.29</v>
      </c>
      <c r="BD16" s="52">
        <v>413296.29</v>
      </c>
      <c r="BE16" s="52">
        <v>413296.29</v>
      </c>
      <c r="BF16" s="52">
        <v>413296.29</v>
      </c>
      <c r="BG16" s="52">
        <v>413296.29</v>
      </c>
      <c r="BH16" s="68">
        <v>413296.29</v>
      </c>
      <c r="BI16" s="51">
        <f>'[10]Передача томск тар.'!$J$27</f>
        <v>420214.78</v>
      </c>
      <c r="BJ16" s="52">
        <v>420214.78</v>
      </c>
      <c r="BK16" s="52">
        <v>420214.78</v>
      </c>
      <c r="BL16" s="52">
        <v>420214.78</v>
      </c>
      <c r="BM16" s="52">
        <v>420214.78</v>
      </c>
      <c r="BN16" s="52">
        <v>420214.78</v>
      </c>
      <c r="BO16" s="52">
        <v>420214.78</v>
      </c>
      <c r="BP16" s="52">
        <v>420214.78</v>
      </c>
      <c r="BQ16" s="68">
        <v>420214.78</v>
      </c>
      <c r="BR16" s="51">
        <f>'[7]тариф корр  '!$N$78</f>
        <v>404769.31</v>
      </c>
      <c r="BS16" s="52">
        <v>413296.29</v>
      </c>
      <c r="BT16" s="52">
        <v>413296.29</v>
      </c>
      <c r="BU16" s="52">
        <v>413296.29</v>
      </c>
      <c r="BV16" s="52">
        <v>413296.29</v>
      </c>
      <c r="BW16" s="52">
        <v>413296.29</v>
      </c>
      <c r="BX16" s="52">
        <v>413296.29</v>
      </c>
      <c r="BY16" s="52">
        <v>413296.29</v>
      </c>
      <c r="BZ16" s="68">
        <v>413296.29</v>
      </c>
      <c r="CA16" s="51">
        <f>'[7]тариф корр  '!$O$78</f>
        <v>408530.36</v>
      </c>
      <c r="CB16" s="52">
        <v>413296.29</v>
      </c>
      <c r="CC16" s="52">
        <v>413296.29</v>
      </c>
      <c r="CD16" s="52">
        <v>413296.29</v>
      </c>
      <c r="CE16" s="52">
        <v>413296.29</v>
      </c>
      <c r="CF16" s="52">
        <v>413296.29</v>
      </c>
      <c r="CG16" s="52">
        <v>413296.29</v>
      </c>
      <c r="CH16" s="52">
        <v>413296.29</v>
      </c>
      <c r="CI16" s="68">
        <v>413296.29</v>
      </c>
      <c r="CJ16" s="51">
        <f>'[7]тариф корр  '!$N$32</f>
        <v>383742.5707782504</v>
      </c>
      <c r="CK16" s="52">
        <f>'[11]тариф корр  '!CQ22</f>
        <v>0</v>
      </c>
      <c r="CL16" s="52">
        <f>'[11]тариф корр  '!CR22</f>
        <v>0</v>
      </c>
      <c r="CM16" s="52">
        <f>'[11]тариф корр  '!CS22</f>
        <v>0</v>
      </c>
      <c r="CN16" s="52">
        <f>'[11]тариф корр  '!CT22</f>
        <v>0</v>
      </c>
      <c r="CO16" s="52">
        <f>'[11]тариф корр  '!CU22</f>
        <v>0</v>
      </c>
      <c r="CP16" s="52">
        <f>'[11]тариф корр  '!CV22</f>
        <v>0</v>
      </c>
      <c r="CQ16" s="52">
        <f>'[11]тариф корр  '!CW22</f>
        <v>0</v>
      </c>
      <c r="CR16" s="68">
        <f>'[11]тариф корр  '!CX22</f>
        <v>0</v>
      </c>
      <c r="CS16" s="51">
        <f>'[7]тариф корр  '!$O$32</f>
        <v>390260.02013733564</v>
      </c>
      <c r="CT16" s="52">
        <f>'[11]тариф корр  '!CZ22</f>
        <v>0</v>
      </c>
      <c r="CU16" s="52">
        <f>'[11]тариф корр  '!DA22</f>
        <v>0</v>
      </c>
      <c r="CV16" s="52">
        <f>'[11]тариф корр  '!DB22</f>
        <v>0</v>
      </c>
      <c r="CW16" s="52">
        <f>'[11]тариф корр  '!DC22</f>
        <v>0</v>
      </c>
      <c r="CX16" s="52">
        <f>'[11]тариф корр  '!DD22</f>
        <v>0</v>
      </c>
      <c r="CY16" s="52">
        <f>'[11]тариф корр  '!DE22</f>
        <v>0</v>
      </c>
      <c r="CZ16" s="52">
        <f>'[11]тариф корр  '!DF22</f>
        <v>0</v>
      </c>
      <c r="DA16" s="52">
        <f>'[11]тариф корр  '!DG22</f>
        <v>0</v>
      </c>
    </row>
    <row r="17" spans="1:105" s="13" customFormat="1" ht="29.25" customHeight="1" x14ac:dyDescent="0.2">
      <c r="A17" s="16"/>
      <c r="B17" s="16"/>
      <c r="C17" s="16"/>
      <c r="D17" s="16"/>
      <c r="E17" s="16"/>
      <c r="F17" s="16"/>
      <c r="G17" s="44" t="s">
        <v>234</v>
      </c>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76"/>
      <c r="AJ17" s="45" t="s">
        <v>230</v>
      </c>
      <c r="AK17" s="46"/>
      <c r="AL17" s="46"/>
      <c r="AM17" s="46"/>
      <c r="AN17" s="46"/>
      <c r="AO17" s="46"/>
      <c r="AP17" s="46"/>
      <c r="AQ17" s="46"/>
      <c r="AR17" s="46"/>
      <c r="AS17" s="46"/>
      <c r="AT17" s="46"/>
      <c r="AU17" s="46"/>
      <c r="AV17" s="46"/>
      <c r="AW17" s="46"/>
      <c r="AX17" s="46"/>
      <c r="AY17" s="47"/>
      <c r="AZ17" s="51">
        <f>'[10]Передача томск тар.'!$I$28</f>
        <v>193.99</v>
      </c>
      <c r="BA17" s="52">
        <v>193.99</v>
      </c>
      <c r="BB17" s="52">
        <v>193.99</v>
      </c>
      <c r="BC17" s="52">
        <v>193.99</v>
      </c>
      <c r="BD17" s="52">
        <v>193.99</v>
      </c>
      <c r="BE17" s="52">
        <v>193.99</v>
      </c>
      <c r="BF17" s="52">
        <v>193.99</v>
      </c>
      <c r="BG17" s="52">
        <v>193.99</v>
      </c>
      <c r="BH17" s="68">
        <v>193.99</v>
      </c>
      <c r="BI17" s="51">
        <f>'[10]Передача томск тар.'!$J$28</f>
        <v>208.84</v>
      </c>
      <c r="BJ17" s="52">
        <v>208.44</v>
      </c>
      <c r="BK17" s="52">
        <v>208.44</v>
      </c>
      <c r="BL17" s="52">
        <v>208.44</v>
      </c>
      <c r="BM17" s="52">
        <v>208.44</v>
      </c>
      <c r="BN17" s="52">
        <v>208.44</v>
      </c>
      <c r="BO17" s="52">
        <v>208.44</v>
      </c>
      <c r="BP17" s="52">
        <v>208.44</v>
      </c>
      <c r="BQ17" s="68">
        <v>208.44</v>
      </c>
      <c r="BR17" s="51">
        <f>'[7]тариф корр  '!$N$79</f>
        <v>215.42</v>
      </c>
      <c r="BS17" s="52">
        <v>193.99</v>
      </c>
      <c r="BT17" s="52">
        <v>193.99</v>
      </c>
      <c r="BU17" s="52">
        <v>193.99</v>
      </c>
      <c r="BV17" s="52">
        <v>193.99</v>
      </c>
      <c r="BW17" s="52">
        <v>193.99</v>
      </c>
      <c r="BX17" s="52">
        <v>193.99</v>
      </c>
      <c r="BY17" s="52">
        <v>193.99</v>
      </c>
      <c r="BZ17" s="68">
        <v>193.99</v>
      </c>
      <c r="CA17" s="51">
        <f>'[7]тариф корр  '!$O$79</f>
        <v>218.27</v>
      </c>
      <c r="CB17" s="52">
        <v>208.44</v>
      </c>
      <c r="CC17" s="52">
        <v>208.44</v>
      </c>
      <c r="CD17" s="52">
        <v>208.44</v>
      </c>
      <c r="CE17" s="52">
        <v>208.44</v>
      </c>
      <c r="CF17" s="52">
        <v>208.44</v>
      </c>
      <c r="CG17" s="52">
        <v>208.44</v>
      </c>
      <c r="CH17" s="52">
        <v>208.44</v>
      </c>
      <c r="CI17" s="68">
        <v>208.44</v>
      </c>
      <c r="CJ17" s="51">
        <f>'[7]тариф корр  '!$N$33</f>
        <v>217.32286787903098</v>
      </c>
      <c r="CK17" s="52">
        <f>'[11]тариф корр  '!CQ23</f>
        <v>0</v>
      </c>
      <c r="CL17" s="52">
        <f>'[11]тариф корр  '!CR23</f>
        <v>0</v>
      </c>
      <c r="CM17" s="52">
        <f>'[11]тариф корр  '!CS23</f>
        <v>0</v>
      </c>
      <c r="CN17" s="52">
        <f>'[11]тариф корр  '!CT23</f>
        <v>0</v>
      </c>
      <c r="CO17" s="52">
        <f>'[11]тариф корр  '!CU23</f>
        <v>0</v>
      </c>
      <c r="CP17" s="52">
        <f>'[11]тариф корр  '!CV23</f>
        <v>0</v>
      </c>
      <c r="CQ17" s="52">
        <f>'[11]тариф корр  '!CW23</f>
        <v>0</v>
      </c>
      <c r="CR17" s="68">
        <f>'[11]тариф корр  '!CX23</f>
        <v>0</v>
      </c>
      <c r="CS17" s="51">
        <f>'[7]тариф корр  '!$O$33</f>
        <v>217.32286787903101</v>
      </c>
      <c r="CT17" s="52">
        <f>'[11]тариф корр  '!CZ23</f>
        <v>0</v>
      </c>
      <c r="CU17" s="52">
        <f>'[11]тариф корр  '!DA23</f>
        <v>0</v>
      </c>
      <c r="CV17" s="52">
        <f>'[11]тариф корр  '!DB23</f>
        <v>0</v>
      </c>
      <c r="CW17" s="52">
        <f>'[11]тариф корр  '!DC23</f>
        <v>0</v>
      </c>
      <c r="CX17" s="52">
        <f>'[11]тариф корр  '!DD23</f>
        <v>0</v>
      </c>
      <c r="CY17" s="52">
        <f>'[11]тариф корр  '!DE23</f>
        <v>0</v>
      </c>
      <c r="CZ17" s="52">
        <f>'[11]тариф корр  '!DF23</f>
        <v>0</v>
      </c>
      <c r="DA17" s="52">
        <f>'[11]тариф корр  '!DG23</f>
        <v>0</v>
      </c>
    </row>
    <row r="18" spans="1:105" s="13" customFormat="1" ht="18" customHeight="1" x14ac:dyDescent="0.2">
      <c r="A18" s="16"/>
      <c r="B18" s="16"/>
      <c r="C18" s="16"/>
      <c r="D18" s="16"/>
      <c r="E18" s="16"/>
      <c r="F18" s="16"/>
      <c r="G18" s="44" t="s">
        <v>235</v>
      </c>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76"/>
      <c r="AJ18" s="45" t="s">
        <v>230</v>
      </c>
      <c r="AK18" s="46"/>
      <c r="AL18" s="46"/>
      <c r="AM18" s="46"/>
      <c r="AN18" s="46"/>
      <c r="AO18" s="46"/>
      <c r="AP18" s="46"/>
      <c r="AQ18" s="46"/>
      <c r="AR18" s="46"/>
      <c r="AS18" s="46"/>
      <c r="AT18" s="46"/>
      <c r="AU18" s="46"/>
      <c r="AV18" s="46"/>
      <c r="AW18" s="46"/>
      <c r="AX18" s="46"/>
      <c r="AY18" s="47"/>
      <c r="AZ18" s="51">
        <f>'[10]Передача томск тар.'!$I$26*1000</f>
        <v>780.62</v>
      </c>
      <c r="BA18" s="52">
        <f t="shared" ref="BA18:BH18" si="0">0.78062*1000</f>
        <v>780.62</v>
      </c>
      <c r="BB18" s="52">
        <f t="shared" si="0"/>
        <v>780.62</v>
      </c>
      <c r="BC18" s="52">
        <f t="shared" si="0"/>
        <v>780.62</v>
      </c>
      <c r="BD18" s="52">
        <f t="shared" si="0"/>
        <v>780.62</v>
      </c>
      <c r="BE18" s="52">
        <f t="shared" si="0"/>
        <v>780.62</v>
      </c>
      <c r="BF18" s="52">
        <f t="shared" si="0"/>
        <v>780.62</v>
      </c>
      <c r="BG18" s="52">
        <f t="shared" si="0"/>
        <v>780.62</v>
      </c>
      <c r="BH18" s="68">
        <f t="shared" si="0"/>
        <v>780.62</v>
      </c>
      <c r="BI18" s="51">
        <f>'[10]Передача томск тар.'!$J$26*1000</f>
        <v>795.45999999999992</v>
      </c>
      <c r="BJ18" s="52">
        <v>795.46</v>
      </c>
      <c r="BK18" s="52">
        <v>795.46</v>
      </c>
      <c r="BL18" s="52">
        <v>795.46</v>
      </c>
      <c r="BM18" s="52">
        <v>795.46</v>
      </c>
      <c r="BN18" s="52">
        <v>795.46</v>
      </c>
      <c r="BO18" s="52">
        <v>795.46</v>
      </c>
      <c r="BP18" s="52">
        <v>795.46</v>
      </c>
      <c r="BQ18" s="68">
        <v>795.46</v>
      </c>
      <c r="BR18" s="51">
        <f>'[7]тариф корр  '!$N$77*1000</f>
        <v>786.52</v>
      </c>
      <c r="BS18" s="52">
        <f t="shared" ref="BS18:BZ18" si="1">0.78062*1000</f>
        <v>780.62</v>
      </c>
      <c r="BT18" s="52">
        <f t="shared" si="1"/>
        <v>780.62</v>
      </c>
      <c r="BU18" s="52">
        <f t="shared" si="1"/>
        <v>780.62</v>
      </c>
      <c r="BV18" s="52">
        <f t="shared" si="1"/>
        <v>780.62</v>
      </c>
      <c r="BW18" s="52">
        <f t="shared" si="1"/>
        <v>780.62</v>
      </c>
      <c r="BX18" s="52">
        <f t="shared" si="1"/>
        <v>780.62</v>
      </c>
      <c r="BY18" s="52">
        <f t="shared" si="1"/>
        <v>780.62</v>
      </c>
      <c r="BZ18" s="68">
        <f t="shared" si="1"/>
        <v>780.62</v>
      </c>
      <c r="CA18" s="51">
        <f>'[7]тариф корр  '!$O$77*1000</f>
        <v>789.38</v>
      </c>
      <c r="CB18" s="52">
        <v>795.46</v>
      </c>
      <c r="CC18" s="52">
        <v>795.46</v>
      </c>
      <c r="CD18" s="52">
        <v>795.46</v>
      </c>
      <c r="CE18" s="52">
        <v>795.46</v>
      </c>
      <c r="CF18" s="52">
        <v>795.46</v>
      </c>
      <c r="CG18" s="52">
        <v>795.46</v>
      </c>
      <c r="CH18" s="52">
        <v>795.46</v>
      </c>
      <c r="CI18" s="68">
        <v>795.46</v>
      </c>
      <c r="CJ18" s="51">
        <f>'[7]тариф корр  '!$N$31*1000</f>
        <v>759.13398233096802</v>
      </c>
      <c r="CK18" s="52">
        <f>'[11]тариф корр  '!CQ23</f>
        <v>0</v>
      </c>
      <c r="CL18" s="52">
        <f>'[11]тариф корр  '!CR23</f>
        <v>0</v>
      </c>
      <c r="CM18" s="52">
        <f>'[11]тариф корр  '!CS23</f>
        <v>0</v>
      </c>
      <c r="CN18" s="52">
        <f>'[11]тариф корр  '!CT23</f>
        <v>0</v>
      </c>
      <c r="CO18" s="52">
        <f>'[11]тариф корр  '!CU23</f>
        <v>0</v>
      </c>
      <c r="CP18" s="52">
        <f>'[11]тариф корр  '!CV23</f>
        <v>0</v>
      </c>
      <c r="CQ18" s="52">
        <f>'[11]тариф корр  '!CW23</f>
        <v>0</v>
      </c>
      <c r="CR18" s="68">
        <f>'[11]тариф корр  '!CX23</f>
        <v>0</v>
      </c>
      <c r="CS18" s="51">
        <f>'[7]тариф корр  '!$O$31*1000</f>
        <v>762.51376308927115</v>
      </c>
      <c r="CT18" s="52">
        <f>'[11]тариф корр  '!CZ21*1000</f>
        <v>0</v>
      </c>
      <c r="CU18" s="52">
        <f>'[11]тариф корр  '!DA21*1000</f>
        <v>0</v>
      </c>
      <c r="CV18" s="52">
        <f>'[11]тариф корр  '!DB21*1000</f>
        <v>0</v>
      </c>
      <c r="CW18" s="52">
        <f>'[11]тариф корр  '!DC21*1000</f>
        <v>0</v>
      </c>
      <c r="CX18" s="52">
        <f>'[11]тариф корр  '!DD21*1000</f>
        <v>0</v>
      </c>
      <c r="CY18" s="52">
        <f>'[11]тариф корр  '!DE21*1000</f>
        <v>0</v>
      </c>
      <c r="CZ18" s="52">
        <f>'[11]тариф корр  '!DF21*1000</f>
        <v>0</v>
      </c>
      <c r="DA18" s="52">
        <f>'[11]тариф корр  '!DG21*1000</f>
        <v>0</v>
      </c>
    </row>
    <row r="19" spans="1:105" s="13" customFormat="1" ht="54.75" customHeight="1" x14ac:dyDescent="0.2">
      <c r="A19" s="16" t="s">
        <v>291</v>
      </c>
      <c r="B19" s="16"/>
      <c r="C19" s="16"/>
      <c r="D19" s="16"/>
      <c r="E19" s="16"/>
      <c r="F19" s="16"/>
      <c r="G19" s="44" t="s">
        <v>288</v>
      </c>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76"/>
      <c r="AJ19" s="45"/>
      <c r="AK19" s="46"/>
      <c r="AL19" s="46"/>
      <c r="AM19" s="46"/>
      <c r="AN19" s="46"/>
      <c r="AO19" s="46"/>
      <c r="AP19" s="46"/>
      <c r="AQ19" s="46"/>
      <c r="AR19" s="46"/>
      <c r="AS19" s="46"/>
      <c r="AT19" s="46"/>
      <c r="AU19" s="46"/>
      <c r="AV19" s="46"/>
      <c r="AW19" s="46"/>
      <c r="AX19" s="46"/>
      <c r="AY19" s="47"/>
      <c r="AZ19" s="45"/>
      <c r="BA19" s="46"/>
      <c r="BB19" s="46"/>
      <c r="BC19" s="46"/>
      <c r="BD19" s="46"/>
      <c r="BE19" s="46"/>
      <c r="BF19" s="46"/>
      <c r="BG19" s="46"/>
      <c r="BH19" s="47"/>
      <c r="BI19" s="45"/>
      <c r="BJ19" s="46"/>
      <c r="BK19" s="46"/>
      <c r="BL19" s="46"/>
      <c r="BM19" s="46"/>
      <c r="BN19" s="46"/>
      <c r="BO19" s="46"/>
      <c r="BP19" s="46"/>
      <c r="BQ19" s="47"/>
      <c r="BR19" s="45"/>
      <c r="BS19" s="46"/>
      <c r="BT19" s="46"/>
      <c r="BU19" s="46"/>
      <c r="BV19" s="46"/>
      <c r="BW19" s="46"/>
      <c r="BX19" s="46"/>
      <c r="BY19" s="46"/>
      <c r="BZ19" s="47"/>
      <c r="CA19" s="45"/>
      <c r="CB19" s="46"/>
      <c r="CC19" s="46"/>
      <c r="CD19" s="46"/>
      <c r="CE19" s="46"/>
      <c r="CF19" s="46"/>
      <c r="CG19" s="46"/>
      <c r="CH19" s="46"/>
      <c r="CI19" s="47"/>
      <c r="CJ19" s="45"/>
      <c r="CK19" s="46"/>
      <c r="CL19" s="46"/>
      <c r="CM19" s="46"/>
      <c r="CN19" s="46"/>
      <c r="CO19" s="46"/>
      <c r="CP19" s="46"/>
      <c r="CQ19" s="46"/>
      <c r="CR19" s="47"/>
      <c r="CS19" s="45"/>
      <c r="CT19" s="46"/>
      <c r="CU19" s="46"/>
      <c r="CV19" s="46"/>
      <c r="CW19" s="46"/>
      <c r="CX19" s="46"/>
      <c r="CY19" s="46"/>
      <c r="CZ19" s="46"/>
      <c r="DA19" s="46"/>
    </row>
    <row r="20" spans="1:105" s="13" customFormat="1" ht="15" customHeight="1" x14ac:dyDescent="0.2">
      <c r="A20" s="16"/>
      <c r="B20" s="16"/>
      <c r="C20" s="16"/>
      <c r="D20" s="16"/>
      <c r="E20" s="16"/>
      <c r="F20" s="16"/>
      <c r="G20" s="44" t="s">
        <v>232</v>
      </c>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76"/>
      <c r="AJ20" s="45"/>
      <c r="AK20" s="46"/>
      <c r="AL20" s="46"/>
      <c r="AM20" s="46"/>
      <c r="AN20" s="46"/>
      <c r="AO20" s="46"/>
      <c r="AP20" s="46"/>
      <c r="AQ20" s="46"/>
      <c r="AR20" s="46"/>
      <c r="AS20" s="46"/>
      <c r="AT20" s="46"/>
      <c r="AU20" s="46"/>
      <c r="AV20" s="46"/>
      <c r="AW20" s="46"/>
      <c r="AX20" s="46"/>
      <c r="AY20" s="47"/>
      <c r="AZ20" s="45"/>
      <c r="BA20" s="46"/>
      <c r="BB20" s="46"/>
      <c r="BC20" s="46"/>
      <c r="BD20" s="46"/>
      <c r="BE20" s="46"/>
      <c r="BF20" s="46"/>
      <c r="BG20" s="46"/>
      <c r="BH20" s="47"/>
      <c r="BI20" s="45"/>
      <c r="BJ20" s="46"/>
      <c r="BK20" s="46"/>
      <c r="BL20" s="46"/>
      <c r="BM20" s="46"/>
      <c r="BN20" s="46"/>
      <c r="BO20" s="46"/>
      <c r="BP20" s="46"/>
      <c r="BQ20" s="47"/>
      <c r="BR20" s="45"/>
      <c r="BS20" s="46"/>
      <c r="BT20" s="46"/>
      <c r="BU20" s="46"/>
      <c r="BV20" s="46"/>
      <c r="BW20" s="46"/>
      <c r="BX20" s="46"/>
      <c r="BY20" s="46"/>
      <c r="BZ20" s="47"/>
      <c r="CA20" s="45"/>
      <c r="CB20" s="46"/>
      <c r="CC20" s="46"/>
      <c r="CD20" s="46"/>
      <c r="CE20" s="46"/>
      <c r="CF20" s="46"/>
      <c r="CG20" s="46"/>
      <c r="CH20" s="46"/>
      <c r="CI20" s="47"/>
      <c r="CJ20" s="45"/>
      <c r="CK20" s="46"/>
      <c r="CL20" s="46"/>
      <c r="CM20" s="46"/>
      <c r="CN20" s="46"/>
      <c r="CO20" s="46"/>
      <c r="CP20" s="46"/>
      <c r="CQ20" s="46"/>
      <c r="CR20" s="47"/>
      <c r="CS20" s="45"/>
      <c r="CT20" s="46"/>
      <c r="CU20" s="46"/>
      <c r="CV20" s="46"/>
      <c r="CW20" s="46"/>
      <c r="CX20" s="46"/>
      <c r="CY20" s="46"/>
      <c r="CZ20" s="46"/>
      <c r="DA20" s="46"/>
    </row>
    <row r="21" spans="1:105" s="13" customFormat="1" ht="32.25" customHeight="1" x14ac:dyDescent="0.2">
      <c r="A21" s="16"/>
      <c r="B21" s="16"/>
      <c r="C21" s="16"/>
      <c r="D21" s="16"/>
      <c r="E21" s="16"/>
      <c r="F21" s="16"/>
      <c r="G21" s="44" t="s">
        <v>233</v>
      </c>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76"/>
      <c r="AJ21" s="45" t="s">
        <v>228</v>
      </c>
      <c r="AK21" s="46"/>
      <c r="AL21" s="46"/>
      <c r="AM21" s="46"/>
      <c r="AN21" s="46"/>
      <c r="AO21" s="46"/>
      <c r="AP21" s="46"/>
      <c r="AQ21" s="46"/>
      <c r="AR21" s="46"/>
      <c r="AS21" s="46"/>
      <c r="AT21" s="46"/>
      <c r="AU21" s="46"/>
      <c r="AV21" s="46"/>
      <c r="AW21" s="46"/>
      <c r="AX21" s="46"/>
      <c r="AY21" s="47"/>
      <c r="AZ21" s="51">
        <f>'[10]Передача томск тар.'!$E$27</f>
        <v>24355.41</v>
      </c>
      <c r="BA21" s="52">
        <v>24355.41</v>
      </c>
      <c r="BB21" s="52">
        <v>24355.41</v>
      </c>
      <c r="BC21" s="52">
        <v>24355.41</v>
      </c>
      <c r="BD21" s="52">
        <v>24355.41</v>
      </c>
      <c r="BE21" s="52">
        <v>24355.41</v>
      </c>
      <c r="BF21" s="52">
        <v>24355.41</v>
      </c>
      <c r="BG21" s="52">
        <v>24355.41</v>
      </c>
      <c r="BH21" s="68">
        <v>24355.41</v>
      </c>
      <c r="BI21" s="51">
        <f>'[10]Передача томск тар.'!$F$27</f>
        <v>29487.31</v>
      </c>
      <c r="BJ21" s="52">
        <v>29487.31</v>
      </c>
      <c r="BK21" s="52">
        <v>29487.31</v>
      </c>
      <c r="BL21" s="52">
        <v>29487.31</v>
      </c>
      <c r="BM21" s="52">
        <v>29487.31</v>
      </c>
      <c r="BN21" s="52">
        <v>29487.31</v>
      </c>
      <c r="BO21" s="52">
        <v>29487.31</v>
      </c>
      <c r="BP21" s="52">
        <v>29487.31</v>
      </c>
      <c r="BQ21" s="68">
        <v>29487.31</v>
      </c>
      <c r="BR21" s="51">
        <f>'[7]тариф корр  '!$E$78</f>
        <v>30680.880000000001</v>
      </c>
      <c r="BS21" s="52">
        <v>24355.41</v>
      </c>
      <c r="BT21" s="52">
        <v>24355.41</v>
      </c>
      <c r="BU21" s="52">
        <v>24355.41</v>
      </c>
      <c r="BV21" s="52">
        <v>24355.41</v>
      </c>
      <c r="BW21" s="52">
        <v>24355.41</v>
      </c>
      <c r="BX21" s="52">
        <v>24355.41</v>
      </c>
      <c r="BY21" s="52">
        <v>24355.41</v>
      </c>
      <c r="BZ21" s="68">
        <v>24355.41</v>
      </c>
      <c r="CA21" s="51">
        <f>'[7]тариф корр  '!$F$78</f>
        <v>23767.82</v>
      </c>
      <c r="CB21" s="52">
        <v>29487.31</v>
      </c>
      <c r="CC21" s="52">
        <v>29487.31</v>
      </c>
      <c r="CD21" s="52">
        <v>29487.31</v>
      </c>
      <c r="CE21" s="52">
        <v>29487.31</v>
      </c>
      <c r="CF21" s="52">
        <v>29487.31</v>
      </c>
      <c r="CG21" s="52">
        <v>29487.31</v>
      </c>
      <c r="CH21" s="52">
        <v>29487.31</v>
      </c>
      <c r="CI21" s="68">
        <v>29487.31</v>
      </c>
      <c r="CJ21" s="51">
        <f>'[7]тариф корр  '!$E$32</f>
        <v>12197.040739607286</v>
      </c>
      <c r="CK21" s="52">
        <f>'[11]тариф корр  '!CH22</f>
        <v>0</v>
      </c>
      <c r="CL21" s="52">
        <f>'[11]тариф корр  '!CI22</f>
        <v>0</v>
      </c>
      <c r="CM21" s="52">
        <f>'[11]тариф корр  '!CJ22</f>
        <v>0</v>
      </c>
      <c r="CN21" s="52">
        <f>'[11]тариф корр  '!CK22</f>
        <v>0</v>
      </c>
      <c r="CO21" s="52">
        <f>'[11]тариф корр  '!CL22</f>
        <v>0</v>
      </c>
      <c r="CP21" s="52">
        <f>'[11]тариф корр  '!CM22</f>
        <v>0</v>
      </c>
      <c r="CQ21" s="52">
        <f>'[11]тариф корр  '!CN22</f>
        <v>0</v>
      </c>
      <c r="CR21" s="68">
        <f>'[11]тариф корр  '!CO22</f>
        <v>0</v>
      </c>
      <c r="CS21" s="51">
        <f ca="1">'[7]тариф корр  '!$F$32</f>
        <v>19332.569979644981</v>
      </c>
      <c r="CT21" s="52">
        <f>'[11]тариф корр  '!CQ22</f>
        <v>0</v>
      </c>
      <c r="CU21" s="52">
        <f>'[11]тариф корр  '!CR22</f>
        <v>0</v>
      </c>
      <c r="CV21" s="52">
        <f>'[11]тариф корр  '!CS22</f>
        <v>0</v>
      </c>
      <c r="CW21" s="52">
        <f>'[11]тариф корр  '!CT22</f>
        <v>0</v>
      </c>
      <c r="CX21" s="52">
        <f>'[11]тариф корр  '!CU22</f>
        <v>0</v>
      </c>
      <c r="CY21" s="52">
        <f>'[11]тариф корр  '!CV22</f>
        <v>0</v>
      </c>
      <c r="CZ21" s="52">
        <f>'[11]тариф корр  '!CW22</f>
        <v>0</v>
      </c>
      <c r="DA21" s="52">
        <f>'[11]тариф корр  '!CX22</f>
        <v>0</v>
      </c>
    </row>
    <row r="22" spans="1:105" s="13" customFormat="1" ht="28.5" customHeight="1" x14ac:dyDescent="0.2">
      <c r="A22" s="16"/>
      <c r="B22" s="16"/>
      <c r="C22" s="16"/>
      <c r="D22" s="16"/>
      <c r="E22" s="16"/>
      <c r="F22" s="16"/>
      <c r="G22" s="44" t="s">
        <v>234</v>
      </c>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76"/>
      <c r="AJ22" s="45" t="s">
        <v>230</v>
      </c>
      <c r="AK22" s="46"/>
      <c r="AL22" s="46"/>
      <c r="AM22" s="46"/>
      <c r="AN22" s="46"/>
      <c r="AO22" s="46"/>
      <c r="AP22" s="46"/>
      <c r="AQ22" s="46"/>
      <c r="AR22" s="46"/>
      <c r="AS22" s="46"/>
      <c r="AT22" s="46"/>
      <c r="AU22" s="46"/>
      <c r="AV22" s="46"/>
      <c r="AW22" s="46"/>
      <c r="AX22" s="46"/>
      <c r="AY22" s="47"/>
      <c r="AZ22" s="51">
        <f>'[10]Передача томск тар.'!$E$28</f>
        <v>23.06</v>
      </c>
      <c r="BA22" s="52">
        <v>23.06</v>
      </c>
      <c r="BB22" s="52">
        <v>23.06</v>
      </c>
      <c r="BC22" s="52">
        <v>23.06</v>
      </c>
      <c r="BD22" s="52">
        <v>23.06</v>
      </c>
      <c r="BE22" s="52">
        <v>23.06</v>
      </c>
      <c r="BF22" s="52">
        <v>23.06</v>
      </c>
      <c r="BG22" s="52">
        <v>23.06</v>
      </c>
      <c r="BH22" s="68">
        <v>23.06</v>
      </c>
      <c r="BI22" s="51">
        <f>'[10]Передача томск тар.'!$F$28</f>
        <v>24.86</v>
      </c>
      <c r="BJ22" s="52">
        <v>24.86</v>
      </c>
      <c r="BK22" s="52">
        <v>24.86</v>
      </c>
      <c r="BL22" s="52">
        <v>24.86</v>
      </c>
      <c r="BM22" s="52">
        <v>24.86</v>
      </c>
      <c r="BN22" s="52">
        <v>24.86</v>
      </c>
      <c r="BO22" s="52">
        <v>24.86</v>
      </c>
      <c r="BP22" s="52">
        <v>24.86</v>
      </c>
      <c r="BQ22" s="68">
        <v>24.86</v>
      </c>
      <c r="BR22" s="51">
        <f>'[7]тариф корр  '!$E$79</f>
        <v>24.99</v>
      </c>
      <c r="BS22" s="52">
        <v>23.06</v>
      </c>
      <c r="BT22" s="52">
        <v>23.06</v>
      </c>
      <c r="BU22" s="52">
        <v>23.06</v>
      </c>
      <c r="BV22" s="52">
        <v>23.06</v>
      </c>
      <c r="BW22" s="52">
        <v>23.06</v>
      </c>
      <c r="BX22" s="52">
        <v>23.06</v>
      </c>
      <c r="BY22" s="52">
        <v>23.06</v>
      </c>
      <c r="BZ22" s="68">
        <v>23.06</v>
      </c>
      <c r="CA22" s="51">
        <f>'[7]тариф корр  '!$F$79</f>
        <v>27.13</v>
      </c>
      <c r="CB22" s="52">
        <v>24.86</v>
      </c>
      <c r="CC22" s="52">
        <v>24.86</v>
      </c>
      <c r="CD22" s="52">
        <v>24.86</v>
      </c>
      <c r="CE22" s="52">
        <v>24.86</v>
      </c>
      <c r="CF22" s="52">
        <v>24.86</v>
      </c>
      <c r="CG22" s="52">
        <v>24.86</v>
      </c>
      <c r="CH22" s="52">
        <v>24.86</v>
      </c>
      <c r="CI22" s="68">
        <v>24.86</v>
      </c>
      <c r="CJ22" s="51">
        <f>'[7]тариф корр  '!$E$33</f>
        <v>29.892408363481998</v>
      </c>
      <c r="CK22" s="52">
        <f>'[11]тариф корр  '!CH23</f>
        <v>0</v>
      </c>
      <c r="CL22" s="52">
        <f>'[11]тариф корр  '!CI23</f>
        <v>0</v>
      </c>
      <c r="CM22" s="52">
        <f>'[11]тариф корр  '!CJ23</f>
        <v>0</v>
      </c>
      <c r="CN22" s="52">
        <f>'[11]тариф корр  '!CK23</f>
        <v>0</v>
      </c>
      <c r="CO22" s="52">
        <f>'[11]тариф корр  '!CL23</f>
        <v>0</v>
      </c>
      <c r="CP22" s="52">
        <f>'[11]тариф корр  '!CM23</f>
        <v>0</v>
      </c>
      <c r="CQ22" s="52">
        <f>'[11]тариф корр  '!CN23</f>
        <v>0</v>
      </c>
      <c r="CR22" s="68">
        <f>'[11]тариф корр  '!CO23</f>
        <v>0</v>
      </c>
      <c r="CS22" s="51">
        <f>'[7]тариф корр  '!$F$33</f>
        <v>27.681411817454055</v>
      </c>
      <c r="CT22" s="52">
        <f>'[11]тариф корр  '!CQ23</f>
        <v>0</v>
      </c>
      <c r="CU22" s="52">
        <f>'[11]тариф корр  '!CR23</f>
        <v>0</v>
      </c>
      <c r="CV22" s="52">
        <f>'[11]тариф корр  '!CS23</f>
        <v>0</v>
      </c>
      <c r="CW22" s="52">
        <f>'[11]тариф корр  '!CT23</f>
        <v>0</v>
      </c>
      <c r="CX22" s="52">
        <f>'[11]тариф корр  '!CU23</f>
        <v>0</v>
      </c>
      <c r="CY22" s="52">
        <f>'[11]тариф корр  '!CV23</f>
        <v>0</v>
      </c>
      <c r="CZ22" s="52">
        <f>'[11]тариф корр  '!CW23</f>
        <v>0</v>
      </c>
      <c r="DA22" s="52">
        <f>'[11]тариф корр  '!CX23</f>
        <v>0</v>
      </c>
    </row>
    <row r="23" spans="1:105" s="13" customFormat="1" ht="15" customHeight="1" x14ac:dyDescent="0.2">
      <c r="A23" s="16"/>
      <c r="B23" s="16"/>
      <c r="C23" s="16"/>
      <c r="D23" s="16"/>
      <c r="E23" s="16"/>
      <c r="F23" s="16"/>
      <c r="G23" s="44" t="s">
        <v>235</v>
      </c>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76"/>
      <c r="AJ23" s="45" t="s">
        <v>230</v>
      </c>
      <c r="AK23" s="46"/>
      <c r="AL23" s="46"/>
      <c r="AM23" s="46"/>
      <c r="AN23" s="46"/>
      <c r="AO23" s="46"/>
      <c r="AP23" s="46"/>
      <c r="AQ23" s="46"/>
      <c r="AR23" s="46"/>
      <c r="AS23" s="46"/>
      <c r="AT23" s="46"/>
      <c r="AU23" s="46"/>
      <c r="AV23" s="46"/>
      <c r="AW23" s="46"/>
      <c r="AX23" s="46"/>
      <c r="AY23" s="47"/>
      <c r="AZ23" s="51">
        <f>'[10]Передача томск тар.'!$E$26*1000</f>
        <v>57.35</v>
      </c>
      <c r="BA23" s="52">
        <v>57.35</v>
      </c>
      <c r="BB23" s="52">
        <v>57.35</v>
      </c>
      <c r="BC23" s="52">
        <v>57.35</v>
      </c>
      <c r="BD23" s="52">
        <v>57.35</v>
      </c>
      <c r="BE23" s="52">
        <v>57.35</v>
      </c>
      <c r="BF23" s="52">
        <v>57.35</v>
      </c>
      <c r="BG23" s="52">
        <v>57.35</v>
      </c>
      <c r="BH23" s="68">
        <v>57.35</v>
      </c>
      <c r="BI23" s="51">
        <f>'[10]Передача томск тар.'!$F$26*1000</f>
        <v>65.790000000000006</v>
      </c>
      <c r="BJ23" s="52">
        <v>65.790000000000006</v>
      </c>
      <c r="BK23" s="52">
        <v>65.790000000000006</v>
      </c>
      <c r="BL23" s="52">
        <v>65.790000000000006</v>
      </c>
      <c r="BM23" s="52">
        <v>65.790000000000006</v>
      </c>
      <c r="BN23" s="52">
        <v>65.790000000000006</v>
      </c>
      <c r="BO23" s="52">
        <v>65.790000000000006</v>
      </c>
      <c r="BP23" s="52">
        <v>65.790000000000006</v>
      </c>
      <c r="BQ23" s="68">
        <v>65.790000000000006</v>
      </c>
      <c r="BR23" s="51">
        <f>'[7]тариф корр  '!$E$77*1000</f>
        <v>68.13</v>
      </c>
      <c r="BS23" s="52">
        <v>57.35</v>
      </c>
      <c r="BT23" s="52">
        <v>57.35</v>
      </c>
      <c r="BU23" s="52">
        <v>57.35</v>
      </c>
      <c r="BV23" s="52">
        <v>57.35</v>
      </c>
      <c r="BW23" s="52">
        <v>57.35</v>
      </c>
      <c r="BX23" s="52">
        <v>57.35</v>
      </c>
      <c r="BY23" s="52">
        <v>57.35</v>
      </c>
      <c r="BZ23" s="68">
        <v>57.35</v>
      </c>
      <c r="CA23" s="51">
        <f>'[7]тариф корр  '!$F$77*1000</f>
        <v>60.24</v>
      </c>
      <c r="CB23" s="52">
        <v>65.790000000000006</v>
      </c>
      <c r="CC23" s="52">
        <v>65.790000000000006</v>
      </c>
      <c r="CD23" s="52">
        <v>65.790000000000006</v>
      </c>
      <c r="CE23" s="52">
        <v>65.790000000000006</v>
      </c>
      <c r="CF23" s="52">
        <v>65.790000000000006</v>
      </c>
      <c r="CG23" s="52">
        <v>65.790000000000006</v>
      </c>
      <c r="CH23" s="52">
        <v>65.790000000000006</v>
      </c>
      <c r="CI23" s="68">
        <v>65.790000000000006</v>
      </c>
      <c r="CJ23" s="51">
        <f>'[7]тариф корр  '!$E$31*1000</f>
        <v>47.041047911717456</v>
      </c>
      <c r="CK23" s="52">
        <f>'[11]тариф корр  '!CH21*1000</f>
        <v>0</v>
      </c>
      <c r="CL23" s="52">
        <f>'[11]тариф корр  '!CI21*1000</f>
        <v>0</v>
      </c>
      <c r="CM23" s="52">
        <f>'[11]тариф корр  '!CJ21*1000</f>
        <v>0</v>
      </c>
      <c r="CN23" s="52">
        <f>'[11]тариф корр  '!CK21*1000</f>
        <v>0</v>
      </c>
      <c r="CO23" s="52">
        <f>'[11]тариф корр  '!CL21*1000</f>
        <v>0</v>
      </c>
      <c r="CP23" s="52">
        <f>'[11]тариф корр  '!CM21*1000</f>
        <v>0</v>
      </c>
      <c r="CQ23" s="52">
        <f>'[11]тариф корр  '!CN21*1000</f>
        <v>0</v>
      </c>
      <c r="CR23" s="68">
        <f>'[11]тариф корр  '!CO21*1000</f>
        <v>0</v>
      </c>
      <c r="CS23" s="51">
        <f ca="1">'[7]тариф корр  '!$F$31*1000</f>
        <v>55.198890387923662</v>
      </c>
      <c r="CT23" s="52">
        <f>'[11]тариф корр  '!CQ21*1000</f>
        <v>0</v>
      </c>
      <c r="CU23" s="52">
        <f>'[11]тариф корр  '!CR21*1000</f>
        <v>0</v>
      </c>
      <c r="CV23" s="52">
        <f>'[11]тариф корр  '!CS21*1000</f>
        <v>0</v>
      </c>
      <c r="CW23" s="52">
        <f>'[11]тариф корр  '!CT21*1000</f>
        <v>0</v>
      </c>
      <c r="CX23" s="52">
        <f>'[11]тариф корр  '!CU21*1000</f>
        <v>0</v>
      </c>
      <c r="CY23" s="52">
        <f>'[11]тариф корр  '!CV21*1000</f>
        <v>0</v>
      </c>
      <c r="CZ23" s="52">
        <f>'[11]тариф корр  '!CW21*1000</f>
        <v>0</v>
      </c>
      <c r="DA23" s="52">
        <f>'[11]тариф корр  '!CX21*1000</f>
        <v>0</v>
      </c>
    </row>
    <row r="24" spans="1:105" s="13" customFormat="1" ht="68.25" customHeight="1" x14ac:dyDescent="0.2">
      <c r="A24" s="16" t="s">
        <v>292</v>
      </c>
      <c r="B24" s="16"/>
      <c r="C24" s="16"/>
      <c r="D24" s="16"/>
      <c r="E24" s="16"/>
      <c r="F24" s="16"/>
      <c r="G24" s="44" t="s">
        <v>304</v>
      </c>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76"/>
      <c r="AJ24" s="45"/>
      <c r="AK24" s="46"/>
      <c r="AL24" s="46"/>
      <c r="AM24" s="46"/>
      <c r="AN24" s="46"/>
      <c r="AO24" s="46"/>
      <c r="AP24" s="46"/>
      <c r="AQ24" s="46"/>
      <c r="AR24" s="46"/>
      <c r="AS24" s="46"/>
      <c r="AT24" s="46"/>
      <c r="AU24" s="46"/>
      <c r="AV24" s="46"/>
      <c r="AW24" s="46"/>
      <c r="AX24" s="46"/>
      <c r="AY24" s="47"/>
      <c r="AZ24" s="45"/>
      <c r="BA24" s="46"/>
      <c r="BB24" s="46"/>
      <c r="BC24" s="46"/>
      <c r="BD24" s="46"/>
      <c r="BE24" s="46"/>
      <c r="BF24" s="46"/>
      <c r="BG24" s="46"/>
      <c r="BH24" s="47"/>
      <c r="BI24" s="45"/>
      <c r="BJ24" s="46"/>
      <c r="BK24" s="46"/>
      <c r="BL24" s="46"/>
      <c r="BM24" s="46"/>
      <c r="BN24" s="46"/>
      <c r="BO24" s="46"/>
      <c r="BP24" s="46"/>
      <c r="BQ24" s="47"/>
      <c r="BR24" s="45"/>
      <c r="BS24" s="46"/>
      <c r="BT24" s="46"/>
      <c r="BU24" s="46"/>
      <c r="BV24" s="46"/>
      <c r="BW24" s="46"/>
      <c r="BX24" s="46"/>
      <c r="BY24" s="46"/>
      <c r="BZ24" s="47"/>
      <c r="CA24" s="45"/>
      <c r="CB24" s="46"/>
      <c r="CC24" s="46"/>
      <c r="CD24" s="46"/>
      <c r="CE24" s="46"/>
      <c r="CF24" s="46"/>
      <c r="CG24" s="46"/>
      <c r="CH24" s="46"/>
      <c r="CI24" s="47"/>
      <c r="CJ24" s="45"/>
      <c r="CK24" s="46"/>
      <c r="CL24" s="46"/>
      <c r="CM24" s="46"/>
      <c r="CN24" s="46"/>
      <c r="CO24" s="46"/>
      <c r="CP24" s="46"/>
      <c r="CQ24" s="46"/>
      <c r="CR24" s="47"/>
      <c r="CS24" s="45"/>
      <c r="CT24" s="46"/>
      <c r="CU24" s="46"/>
      <c r="CV24" s="46"/>
      <c r="CW24" s="46"/>
      <c r="CX24" s="46"/>
      <c r="CY24" s="46"/>
      <c r="CZ24" s="46"/>
      <c r="DA24" s="46"/>
    </row>
    <row r="25" spans="1:105" s="13" customFormat="1" ht="15" customHeight="1" x14ac:dyDescent="0.2">
      <c r="A25" s="16"/>
      <c r="B25" s="16"/>
      <c r="C25" s="16"/>
      <c r="D25" s="16"/>
      <c r="E25" s="16"/>
      <c r="F25" s="16"/>
      <c r="G25" s="44" t="s">
        <v>232</v>
      </c>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76"/>
      <c r="AJ25" s="45"/>
      <c r="AK25" s="46"/>
      <c r="AL25" s="46"/>
      <c r="AM25" s="46"/>
      <c r="AN25" s="46"/>
      <c r="AO25" s="46"/>
      <c r="AP25" s="46"/>
      <c r="AQ25" s="46"/>
      <c r="AR25" s="46"/>
      <c r="AS25" s="46"/>
      <c r="AT25" s="46"/>
      <c r="AU25" s="46"/>
      <c r="AV25" s="46"/>
      <c r="AW25" s="46"/>
      <c r="AX25" s="46"/>
      <c r="AY25" s="47"/>
      <c r="AZ25" s="45"/>
      <c r="BA25" s="46"/>
      <c r="BB25" s="46"/>
      <c r="BC25" s="46"/>
      <c r="BD25" s="46"/>
      <c r="BE25" s="46"/>
      <c r="BF25" s="46"/>
      <c r="BG25" s="46"/>
      <c r="BH25" s="47"/>
      <c r="BI25" s="45"/>
      <c r="BJ25" s="46"/>
      <c r="BK25" s="46"/>
      <c r="BL25" s="46"/>
      <c r="BM25" s="46"/>
      <c r="BN25" s="46"/>
      <c r="BO25" s="46"/>
      <c r="BP25" s="46"/>
      <c r="BQ25" s="47"/>
      <c r="BR25" s="45"/>
      <c r="BS25" s="46"/>
      <c r="BT25" s="46"/>
      <c r="BU25" s="46"/>
      <c r="BV25" s="46"/>
      <c r="BW25" s="46"/>
      <c r="BX25" s="46"/>
      <c r="BY25" s="46"/>
      <c r="BZ25" s="47"/>
      <c r="CA25" s="45"/>
      <c r="CB25" s="46"/>
      <c r="CC25" s="46"/>
      <c r="CD25" s="46"/>
      <c r="CE25" s="46"/>
      <c r="CF25" s="46"/>
      <c r="CG25" s="46"/>
      <c r="CH25" s="46"/>
      <c r="CI25" s="47"/>
      <c r="CJ25" s="45"/>
      <c r="CK25" s="46"/>
      <c r="CL25" s="46"/>
      <c r="CM25" s="46"/>
      <c r="CN25" s="46"/>
      <c r="CO25" s="46"/>
      <c r="CP25" s="46"/>
      <c r="CQ25" s="46"/>
      <c r="CR25" s="47"/>
      <c r="CS25" s="45"/>
      <c r="CT25" s="46"/>
      <c r="CU25" s="46"/>
      <c r="CV25" s="46"/>
      <c r="CW25" s="46"/>
      <c r="CX25" s="46"/>
      <c r="CY25" s="46"/>
      <c r="CZ25" s="46"/>
      <c r="DA25" s="46"/>
    </row>
    <row r="26" spans="1:105" s="13" customFormat="1" ht="15" customHeight="1" x14ac:dyDescent="0.2">
      <c r="A26" s="16"/>
      <c r="B26" s="16"/>
      <c r="C26" s="16"/>
      <c r="D26" s="16"/>
      <c r="E26" s="16"/>
      <c r="F26" s="16"/>
      <c r="G26" s="44" t="s">
        <v>233</v>
      </c>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76"/>
      <c r="AJ26" s="45" t="s">
        <v>228</v>
      </c>
      <c r="AK26" s="46"/>
      <c r="AL26" s="46"/>
      <c r="AM26" s="46"/>
      <c r="AN26" s="46"/>
      <c r="AO26" s="46"/>
      <c r="AP26" s="46"/>
      <c r="AQ26" s="46"/>
      <c r="AR26" s="46"/>
      <c r="AS26" s="46"/>
      <c r="AT26" s="46"/>
      <c r="AU26" s="46"/>
      <c r="AV26" s="46"/>
      <c r="AW26" s="46"/>
      <c r="AX26" s="46"/>
      <c r="AY26" s="47"/>
      <c r="AZ26" s="51">
        <f>SUM('[6]ТЭП ф'!$I$385:$N$385)/(SUM('[6]ТЭП ф'!$I$377:$N$377))*1000</f>
        <v>1303348.4218840506</v>
      </c>
      <c r="BA26" s="52"/>
      <c r="BB26" s="52"/>
      <c r="BC26" s="52"/>
      <c r="BD26" s="52"/>
      <c r="BE26" s="52"/>
      <c r="BF26" s="52"/>
      <c r="BG26" s="52"/>
      <c r="BH26" s="68"/>
      <c r="BI26" s="51">
        <f>SUM('[6]ТЭП ф'!$O$385:$T$385)/SUM('[6]ТЭП ф'!$O$377:$T$377)*1000</f>
        <v>1411174.9019607841</v>
      </c>
      <c r="BJ26" s="52"/>
      <c r="BK26" s="52"/>
      <c r="BL26" s="52"/>
      <c r="BM26" s="52"/>
      <c r="BN26" s="52"/>
      <c r="BO26" s="52"/>
      <c r="BP26" s="52"/>
      <c r="BQ26" s="68"/>
      <c r="BR26" s="51">
        <f>'[7]тариф корр  '!$J$78</f>
        <v>1116332.7461817348</v>
      </c>
      <c r="BS26" s="52"/>
      <c r="BT26" s="52"/>
      <c r="BU26" s="52"/>
      <c r="BV26" s="52"/>
      <c r="BW26" s="52"/>
      <c r="BX26" s="52"/>
      <c r="BY26" s="52"/>
      <c r="BZ26" s="68"/>
      <c r="CA26" s="51">
        <f>'[7]тариф корр  '!$K$78</f>
        <v>1186440.2388266956</v>
      </c>
      <c r="CB26" s="52"/>
      <c r="CC26" s="52"/>
      <c r="CD26" s="52"/>
      <c r="CE26" s="52"/>
      <c r="CF26" s="52"/>
      <c r="CG26" s="52"/>
      <c r="CH26" s="52"/>
      <c r="CI26" s="68"/>
      <c r="CJ26" s="51">
        <f>'[7]тариф корр  '!$J$32</f>
        <v>1412713.7309109578</v>
      </c>
      <c r="CK26" s="52">
        <f>'[11]тариф корр  '!CM17</f>
        <v>0</v>
      </c>
      <c r="CL26" s="52">
        <f>'[11]тариф корр  '!CN17</f>
        <v>0</v>
      </c>
      <c r="CM26" s="52">
        <f>'[11]тариф корр  '!CO17</f>
        <v>0</v>
      </c>
      <c r="CN26" s="52">
        <f>'[11]тариф корр  '!CP17</f>
        <v>0</v>
      </c>
      <c r="CO26" s="52">
        <f>'[11]тариф корр  '!CQ17</f>
        <v>0</v>
      </c>
      <c r="CP26" s="52">
        <f>'[11]тариф корр  '!CR17</f>
        <v>0</v>
      </c>
      <c r="CQ26" s="52">
        <f>'[11]тариф корр  '!CS17</f>
        <v>0</v>
      </c>
      <c r="CR26" s="68">
        <f>'[11]тариф корр  '!CT17</f>
        <v>0</v>
      </c>
      <c r="CS26" s="51">
        <f>'[7]тариф корр  '!$K$32</f>
        <v>1448335.2575798903</v>
      </c>
      <c r="CT26" s="52">
        <f>'[11]тариф корр  '!CV17</f>
        <v>0</v>
      </c>
      <c r="CU26" s="52">
        <f>'[11]тариф корр  '!CW17</f>
        <v>0</v>
      </c>
      <c r="CV26" s="52">
        <f>'[11]тариф корр  '!CX17</f>
        <v>0</v>
      </c>
      <c r="CW26" s="52">
        <f>'[11]тариф корр  '!CY17</f>
        <v>0</v>
      </c>
      <c r="CX26" s="52">
        <f>'[11]тариф корр  '!CZ17</f>
        <v>0</v>
      </c>
      <c r="CY26" s="52">
        <f>'[11]тариф корр  '!DA17</f>
        <v>0</v>
      </c>
      <c r="CZ26" s="52">
        <f>'[11]тариф корр  '!DB17</f>
        <v>0</v>
      </c>
      <c r="DA26" s="52">
        <f>'[11]тариф корр  '!DC17</f>
        <v>0</v>
      </c>
    </row>
    <row r="27" spans="1:105" s="13" customFormat="1" ht="29.25" customHeight="1" x14ac:dyDescent="0.2">
      <c r="A27" s="16"/>
      <c r="B27" s="16"/>
      <c r="C27" s="16"/>
      <c r="D27" s="16"/>
      <c r="E27" s="16"/>
      <c r="F27" s="16"/>
      <c r="G27" s="44" t="s">
        <v>234</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76"/>
      <c r="AJ27" s="45" t="s">
        <v>230</v>
      </c>
      <c r="AK27" s="46"/>
      <c r="AL27" s="46"/>
      <c r="AM27" s="46"/>
      <c r="AN27" s="46"/>
      <c r="AO27" s="46"/>
      <c r="AP27" s="46"/>
      <c r="AQ27" s="46"/>
      <c r="AR27" s="46"/>
      <c r="AS27" s="46"/>
      <c r="AT27" s="46"/>
      <c r="AU27" s="46"/>
      <c r="AV27" s="46"/>
      <c r="AW27" s="46"/>
      <c r="AX27" s="46"/>
      <c r="AY27" s="47"/>
      <c r="AZ27" s="51">
        <f>SUM('[6]ТЭП ф'!$I$384:$N$384)/SUM('[6]ТЭП ф'!$I$376:$N$376)*1000</f>
        <v>334.73449090495478</v>
      </c>
      <c r="BA27" s="52"/>
      <c r="BB27" s="52"/>
      <c r="BC27" s="52"/>
      <c r="BD27" s="52"/>
      <c r="BE27" s="52"/>
      <c r="BF27" s="52"/>
      <c r="BG27" s="52"/>
      <c r="BH27" s="68"/>
      <c r="BI27" s="51">
        <f>SUM('[6]ТЭП ф'!$O$384:$T$384)/SUM('[6]ТЭП ф'!$O$376:$T$376)*1000</f>
        <v>370.9093251395127</v>
      </c>
      <c r="BJ27" s="52"/>
      <c r="BK27" s="52"/>
      <c r="BL27" s="52"/>
      <c r="BM27" s="52"/>
      <c r="BN27" s="52"/>
      <c r="BO27" s="52"/>
      <c r="BP27" s="52"/>
      <c r="BQ27" s="68"/>
      <c r="BR27" s="51">
        <f>'[7]тариф корр  '!$J$79</f>
        <v>425.36981404288792</v>
      </c>
      <c r="BS27" s="52"/>
      <c r="BT27" s="52"/>
      <c r="BU27" s="52"/>
      <c r="BV27" s="52"/>
      <c r="BW27" s="52"/>
      <c r="BX27" s="52"/>
      <c r="BY27" s="52"/>
      <c r="BZ27" s="68"/>
      <c r="CA27" s="51">
        <f>'[7]тариф корр  '!$K$79</f>
        <v>417.47851589896385</v>
      </c>
      <c r="CB27" s="52"/>
      <c r="CC27" s="52"/>
      <c r="CD27" s="52"/>
      <c r="CE27" s="52"/>
      <c r="CF27" s="52"/>
      <c r="CG27" s="52"/>
      <c r="CH27" s="52"/>
      <c r="CI27" s="68"/>
      <c r="CJ27" s="51">
        <f>'[7]тариф корр  '!$J$33</f>
        <v>394.30409710430166</v>
      </c>
      <c r="CK27" s="52">
        <f>'[11]тариф корр  '!CM18</f>
        <v>0</v>
      </c>
      <c r="CL27" s="52">
        <f>'[11]тариф корр  '!CN18</f>
        <v>0</v>
      </c>
      <c r="CM27" s="52">
        <f>'[11]тариф корр  '!CO18</f>
        <v>0</v>
      </c>
      <c r="CN27" s="52">
        <f>'[11]тариф корр  '!CP18</f>
        <v>0</v>
      </c>
      <c r="CO27" s="52">
        <f>'[11]тариф корр  '!CQ18</f>
        <v>0</v>
      </c>
      <c r="CP27" s="52">
        <f>'[11]тариф корр  '!CR18</f>
        <v>0</v>
      </c>
      <c r="CQ27" s="52">
        <f>'[11]тариф корр  '!CS18</f>
        <v>0</v>
      </c>
      <c r="CR27" s="68">
        <f>'[11]тариф корр  '!CT18</f>
        <v>0</v>
      </c>
      <c r="CS27" s="51">
        <f ca="1">'[7]тариф корр  '!$K$33</f>
        <v>412.47692895915975</v>
      </c>
      <c r="CT27" s="52">
        <f>'[11]тариф корр  '!CV18</f>
        <v>0</v>
      </c>
      <c r="CU27" s="52">
        <f>'[11]тариф корр  '!CW18</f>
        <v>0</v>
      </c>
      <c r="CV27" s="52">
        <f>'[11]тариф корр  '!CX18</f>
        <v>0</v>
      </c>
      <c r="CW27" s="52">
        <f>'[11]тариф корр  '!CY18</f>
        <v>0</v>
      </c>
      <c r="CX27" s="52">
        <f>'[11]тариф корр  '!CZ18</f>
        <v>0</v>
      </c>
      <c r="CY27" s="52">
        <f>'[11]тариф корр  '!DA18</f>
        <v>0</v>
      </c>
      <c r="CZ27" s="52">
        <f>'[11]тариф корр  '!DB18</f>
        <v>0</v>
      </c>
      <c r="DA27" s="52">
        <f>'[11]тариф корр  '!DC18</f>
        <v>0</v>
      </c>
    </row>
    <row r="28" spans="1:105" s="13" customFormat="1" ht="29.25" customHeight="1" x14ac:dyDescent="0.2">
      <c r="A28" s="16"/>
      <c r="B28" s="16"/>
      <c r="C28" s="16"/>
      <c r="D28" s="16"/>
      <c r="E28" s="16"/>
      <c r="F28" s="16"/>
      <c r="G28" s="44" t="s">
        <v>235</v>
      </c>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76"/>
      <c r="AJ28" s="45" t="s">
        <v>230</v>
      </c>
      <c r="AK28" s="46"/>
      <c r="AL28" s="46"/>
      <c r="AM28" s="46"/>
      <c r="AN28" s="46"/>
      <c r="AO28" s="46"/>
      <c r="AP28" s="46"/>
      <c r="AQ28" s="46"/>
      <c r="AR28" s="46"/>
      <c r="AS28" s="46"/>
      <c r="AT28" s="46"/>
      <c r="AU28" s="46"/>
      <c r="AV28" s="46"/>
      <c r="AW28" s="46"/>
      <c r="AX28" s="46"/>
      <c r="AY28" s="47"/>
      <c r="AZ28" s="51">
        <f>SUM('[6]ТЭП ф'!$I$383:$N$383)/SUM('[6]ТЭП ф'!$I$374:$N$374)</f>
        <v>1.9687471572000852</v>
      </c>
      <c r="BA28" s="52"/>
      <c r="BB28" s="52"/>
      <c r="BC28" s="52"/>
      <c r="BD28" s="52"/>
      <c r="BE28" s="52"/>
      <c r="BF28" s="52"/>
      <c r="BG28" s="52"/>
      <c r="BH28" s="68"/>
      <c r="BI28" s="51">
        <f>(SUM('[6]ТЭП ф'!$O$383:$T$383)+SUM('[6]ТЭП ф'!$N$559:$T$559))/(SUM('[6]ТЭП ф'!$R$554:$T$554)+SUM('[6]ТЭП ф'!$O$376:$T$376))</f>
        <v>2.0491430470792742</v>
      </c>
      <c r="BJ28" s="52"/>
      <c r="BK28" s="52"/>
      <c r="BL28" s="52"/>
      <c r="BM28" s="52"/>
      <c r="BN28" s="52"/>
      <c r="BO28" s="52"/>
      <c r="BP28" s="52"/>
      <c r="BQ28" s="68"/>
      <c r="BR28" s="51">
        <f>'[7]тариф корр  '!$J$77</f>
        <v>2.1968370549225336</v>
      </c>
      <c r="BS28" s="52"/>
      <c r="BT28" s="52"/>
      <c r="BU28" s="52"/>
      <c r="BV28" s="52"/>
      <c r="BW28" s="52"/>
      <c r="BX28" s="52"/>
      <c r="BY28" s="52"/>
      <c r="BZ28" s="68"/>
      <c r="CA28" s="51">
        <f>'[7]тариф корр  '!$K$77</f>
        <v>2.2169897764319271</v>
      </c>
      <c r="CB28" s="52"/>
      <c r="CC28" s="52"/>
      <c r="CD28" s="52"/>
      <c r="CE28" s="52"/>
      <c r="CF28" s="52"/>
      <c r="CG28" s="52"/>
      <c r="CH28" s="52"/>
      <c r="CI28" s="68"/>
      <c r="CJ28" s="51">
        <f>'[7]тариф корр  '!$J$31</f>
        <v>2.165428449885324</v>
      </c>
      <c r="CK28" s="52">
        <f>'[11]тариф корр  '!CM16</f>
        <v>0</v>
      </c>
      <c r="CL28" s="52">
        <f>'[11]тариф корр  '!CN16</f>
        <v>0</v>
      </c>
      <c r="CM28" s="52">
        <f>'[11]тариф корр  '!CO16</f>
        <v>0</v>
      </c>
      <c r="CN28" s="52">
        <f>'[11]тариф корр  '!CP16</f>
        <v>0</v>
      </c>
      <c r="CO28" s="52">
        <f>'[11]тариф корр  '!CQ16</f>
        <v>0</v>
      </c>
      <c r="CP28" s="52">
        <f>'[11]тариф корр  '!CR16</f>
        <v>0</v>
      </c>
      <c r="CQ28" s="52">
        <f>'[11]тариф корр  '!CS16</f>
        <v>0</v>
      </c>
      <c r="CR28" s="68">
        <f>'[11]тариф корр  '!CT16</f>
        <v>0</v>
      </c>
      <c r="CS28" s="51">
        <f ca="1">'[7]тариф корр  '!$K$31</f>
        <v>2.1376792411886605</v>
      </c>
      <c r="CT28" s="52">
        <f>'[11]тариф корр  '!CV16</f>
        <v>0</v>
      </c>
      <c r="CU28" s="52">
        <f>'[11]тариф корр  '!CW16</f>
        <v>0</v>
      </c>
      <c r="CV28" s="52">
        <f>'[11]тариф корр  '!CX16</f>
        <v>0</v>
      </c>
      <c r="CW28" s="52">
        <f>'[11]тариф корр  '!CY16</f>
        <v>0</v>
      </c>
      <c r="CX28" s="52">
        <f>'[11]тариф корр  '!CZ16</f>
        <v>0</v>
      </c>
      <c r="CY28" s="52">
        <f>'[11]тариф корр  '!DA16</f>
        <v>0</v>
      </c>
      <c r="CZ28" s="52">
        <f>'[11]тариф корр  '!DB16</f>
        <v>0</v>
      </c>
      <c r="DA28" s="52">
        <f>'[11]тариф корр  '!DC16</f>
        <v>0</v>
      </c>
    </row>
    <row r="29" spans="1:105" s="3" customFormat="1" ht="27.75" hidden="1" customHeight="1" x14ac:dyDescent="0.2">
      <c r="A29" s="17" t="s">
        <v>37</v>
      </c>
      <c r="B29" s="17"/>
      <c r="C29" s="17"/>
      <c r="D29" s="17"/>
      <c r="E29" s="17"/>
      <c r="F29" s="17"/>
      <c r="G29" s="18" t="s">
        <v>276</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8"/>
      <c r="AJ29" s="19" t="s">
        <v>230</v>
      </c>
      <c r="AK29" s="20"/>
      <c r="AL29" s="20"/>
      <c r="AM29" s="20"/>
      <c r="AN29" s="20"/>
      <c r="AO29" s="20"/>
      <c r="AP29" s="20"/>
      <c r="AQ29" s="20"/>
      <c r="AR29" s="20"/>
      <c r="AS29" s="20"/>
      <c r="AT29" s="20"/>
      <c r="AU29" s="20"/>
      <c r="AV29" s="20"/>
      <c r="AW29" s="20"/>
      <c r="AX29" s="20"/>
      <c r="AY29" s="21"/>
      <c r="AZ29" s="19"/>
      <c r="BA29" s="20"/>
      <c r="BB29" s="20"/>
      <c r="BC29" s="20"/>
      <c r="BD29" s="20"/>
      <c r="BE29" s="20"/>
      <c r="BF29" s="20"/>
      <c r="BG29" s="20"/>
      <c r="BH29" s="21"/>
      <c r="BI29" s="19"/>
      <c r="BJ29" s="20"/>
      <c r="BK29" s="20"/>
      <c r="BL29" s="20"/>
      <c r="BM29" s="20"/>
      <c r="BN29" s="20"/>
      <c r="BO29" s="20"/>
      <c r="BP29" s="20"/>
      <c r="BQ29" s="21"/>
      <c r="BR29" s="19"/>
      <c r="BS29" s="20"/>
      <c r="BT29" s="20"/>
      <c r="BU29" s="20"/>
      <c r="BV29" s="20"/>
      <c r="BW29" s="20"/>
      <c r="BX29" s="20"/>
      <c r="BY29" s="20"/>
      <c r="BZ29" s="21"/>
      <c r="CA29" s="19"/>
      <c r="CB29" s="20"/>
      <c r="CC29" s="20"/>
      <c r="CD29" s="20"/>
      <c r="CE29" s="20"/>
      <c r="CF29" s="20"/>
      <c r="CG29" s="20"/>
      <c r="CH29" s="20"/>
      <c r="CI29" s="21"/>
      <c r="CJ29" s="19"/>
      <c r="CK29" s="20"/>
      <c r="CL29" s="20"/>
      <c r="CM29" s="20"/>
      <c r="CN29" s="20"/>
      <c r="CO29" s="20"/>
      <c r="CP29" s="20"/>
      <c r="CQ29" s="20"/>
      <c r="CR29" s="21"/>
      <c r="CS29" s="19"/>
      <c r="CT29" s="20"/>
      <c r="CU29" s="20"/>
      <c r="CV29" s="20"/>
      <c r="CW29" s="20"/>
      <c r="CX29" s="20"/>
      <c r="CY29" s="20"/>
      <c r="CZ29" s="20"/>
      <c r="DA29" s="20"/>
    </row>
    <row r="30" spans="1:105" s="3" customFormat="1" ht="27.75" hidden="1" customHeight="1" x14ac:dyDescent="0.2">
      <c r="A30" s="17" t="s">
        <v>42</v>
      </c>
      <c r="B30" s="17"/>
      <c r="C30" s="17"/>
      <c r="D30" s="17"/>
      <c r="E30" s="17"/>
      <c r="F30" s="17"/>
      <c r="G30" s="18" t="s">
        <v>236</v>
      </c>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69"/>
      <c r="AJ30" s="19"/>
      <c r="AK30" s="20"/>
      <c r="AL30" s="20"/>
      <c r="AM30" s="20"/>
      <c r="AN30" s="20"/>
      <c r="AO30" s="20"/>
      <c r="AP30" s="20"/>
      <c r="AQ30" s="20"/>
      <c r="AR30" s="20"/>
      <c r="AS30" s="20"/>
      <c r="AT30" s="20"/>
      <c r="AU30" s="20"/>
      <c r="AV30" s="20"/>
      <c r="AW30" s="20"/>
      <c r="AX30" s="20"/>
      <c r="AY30" s="21"/>
      <c r="AZ30" s="19"/>
      <c r="BA30" s="20"/>
      <c r="BB30" s="20"/>
      <c r="BC30" s="20"/>
      <c r="BD30" s="20"/>
      <c r="BE30" s="20"/>
      <c r="BF30" s="20"/>
      <c r="BG30" s="20"/>
      <c r="BH30" s="21"/>
      <c r="BI30" s="19"/>
      <c r="BJ30" s="20"/>
      <c r="BK30" s="20"/>
      <c r="BL30" s="20"/>
      <c r="BM30" s="20"/>
      <c r="BN30" s="20"/>
      <c r="BO30" s="20"/>
      <c r="BP30" s="20"/>
      <c r="BQ30" s="21"/>
      <c r="BR30" s="19"/>
      <c r="BS30" s="20"/>
      <c r="BT30" s="20"/>
      <c r="BU30" s="20"/>
      <c r="BV30" s="20"/>
      <c r="BW30" s="20"/>
      <c r="BX30" s="20"/>
      <c r="BY30" s="20"/>
      <c r="BZ30" s="21"/>
      <c r="CA30" s="19"/>
      <c r="CB30" s="20"/>
      <c r="CC30" s="20"/>
      <c r="CD30" s="20"/>
      <c r="CE30" s="20"/>
      <c r="CF30" s="20"/>
      <c r="CG30" s="20"/>
      <c r="CH30" s="20"/>
      <c r="CI30" s="21"/>
      <c r="CJ30" s="19"/>
      <c r="CK30" s="20"/>
      <c r="CL30" s="20"/>
      <c r="CM30" s="20"/>
      <c r="CN30" s="20"/>
      <c r="CO30" s="20"/>
      <c r="CP30" s="20"/>
      <c r="CQ30" s="20"/>
      <c r="CR30" s="21"/>
      <c r="CS30" s="19"/>
      <c r="CT30" s="20"/>
      <c r="CU30" s="20"/>
      <c r="CV30" s="20"/>
      <c r="CW30" s="20"/>
      <c r="CX30" s="20"/>
      <c r="CY30" s="20"/>
      <c r="CZ30" s="20"/>
      <c r="DA30" s="20"/>
    </row>
    <row r="31" spans="1:105" s="3" customFormat="1" ht="54" hidden="1" customHeight="1" x14ac:dyDescent="0.2">
      <c r="A31" s="17" t="s">
        <v>44</v>
      </c>
      <c r="B31" s="17"/>
      <c r="C31" s="17"/>
      <c r="D31" s="17"/>
      <c r="E31" s="17"/>
      <c r="F31" s="17"/>
      <c r="G31" s="18" t="s">
        <v>237</v>
      </c>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69"/>
      <c r="AJ31" s="19" t="s">
        <v>230</v>
      </c>
      <c r="AK31" s="20"/>
      <c r="AL31" s="20"/>
      <c r="AM31" s="20"/>
      <c r="AN31" s="20"/>
      <c r="AO31" s="20"/>
      <c r="AP31" s="20"/>
      <c r="AQ31" s="20"/>
      <c r="AR31" s="20"/>
      <c r="AS31" s="20"/>
      <c r="AT31" s="20"/>
      <c r="AU31" s="20"/>
      <c r="AV31" s="20"/>
      <c r="AW31" s="20"/>
      <c r="AX31" s="20"/>
      <c r="AY31" s="21"/>
      <c r="AZ31" s="19"/>
      <c r="BA31" s="20"/>
      <c r="BB31" s="20"/>
      <c r="BC31" s="20"/>
      <c r="BD31" s="20"/>
      <c r="BE31" s="20"/>
      <c r="BF31" s="20"/>
      <c r="BG31" s="20"/>
      <c r="BH31" s="21"/>
      <c r="BI31" s="19"/>
      <c r="BJ31" s="20"/>
      <c r="BK31" s="20"/>
      <c r="BL31" s="20"/>
      <c r="BM31" s="20"/>
      <c r="BN31" s="20"/>
      <c r="BO31" s="20"/>
      <c r="BP31" s="20"/>
      <c r="BQ31" s="21"/>
      <c r="BR31" s="19"/>
      <c r="BS31" s="20"/>
      <c r="BT31" s="20"/>
      <c r="BU31" s="20"/>
      <c r="BV31" s="20"/>
      <c r="BW31" s="20"/>
      <c r="BX31" s="20"/>
      <c r="BY31" s="20"/>
      <c r="BZ31" s="21"/>
      <c r="CA31" s="19"/>
      <c r="CB31" s="20"/>
      <c r="CC31" s="20"/>
      <c r="CD31" s="20"/>
      <c r="CE31" s="20"/>
      <c r="CF31" s="20"/>
      <c r="CG31" s="20"/>
      <c r="CH31" s="20"/>
      <c r="CI31" s="21"/>
      <c r="CJ31" s="19"/>
      <c r="CK31" s="20"/>
      <c r="CL31" s="20"/>
      <c r="CM31" s="20"/>
      <c r="CN31" s="20"/>
      <c r="CO31" s="20"/>
      <c r="CP31" s="20"/>
      <c r="CQ31" s="20"/>
      <c r="CR31" s="21"/>
      <c r="CS31" s="19"/>
      <c r="CT31" s="20"/>
      <c r="CU31" s="20"/>
      <c r="CV31" s="20"/>
      <c r="CW31" s="20"/>
      <c r="CX31" s="20"/>
      <c r="CY31" s="20"/>
      <c r="CZ31" s="20"/>
      <c r="DA31" s="20"/>
    </row>
    <row r="32" spans="1:105" s="3" customFormat="1" ht="66" hidden="1" customHeight="1" x14ac:dyDescent="0.2">
      <c r="A32" s="17" t="s">
        <v>47</v>
      </c>
      <c r="B32" s="17"/>
      <c r="C32" s="17"/>
      <c r="D32" s="17"/>
      <c r="E32" s="17"/>
      <c r="F32" s="17"/>
      <c r="G32" s="18" t="s">
        <v>238</v>
      </c>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69"/>
      <c r="AJ32" s="19" t="s">
        <v>230</v>
      </c>
      <c r="AK32" s="20"/>
      <c r="AL32" s="20"/>
      <c r="AM32" s="20"/>
      <c r="AN32" s="20"/>
      <c r="AO32" s="20"/>
      <c r="AP32" s="20"/>
      <c r="AQ32" s="20"/>
      <c r="AR32" s="20"/>
      <c r="AS32" s="20"/>
      <c r="AT32" s="20"/>
      <c r="AU32" s="20"/>
      <c r="AV32" s="20"/>
      <c r="AW32" s="20"/>
      <c r="AX32" s="20"/>
      <c r="AY32" s="21"/>
      <c r="AZ32" s="19"/>
      <c r="BA32" s="20"/>
      <c r="BB32" s="20"/>
      <c r="BC32" s="20"/>
      <c r="BD32" s="20"/>
      <c r="BE32" s="20"/>
      <c r="BF32" s="20"/>
      <c r="BG32" s="20"/>
      <c r="BH32" s="21"/>
      <c r="BI32" s="19"/>
      <c r="BJ32" s="20"/>
      <c r="BK32" s="20"/>
      <c r="BL32" s="20"/>
      <c r="BM32" s="20"/>
      <c r="BN32" s="20"/>
      <c r="BO32" s="20"/>
      <c r="BP32" s="20"/>
      <c r="BQ32" s="21"/>
      <c r="BR32" s="19"/>
      <c r="BS32" s="20"/>
      <c r="BT32" s="20"/>
      <c r="BU32" s="20"/>
      <c r="BV32" s="20"/>
      <c r="BW32" s="20"/>
      <c r="BX32" s="20"/>
      <c r="BY32" s="20"/>
      <c r="BZ32" s="21"/>
      <c r="CA32" s="19"/>
      <c r="CB32" s="20"/>
      <c r="CC32" s="20"/>
      <c r="CD32" s="20"/>
      <c r="CE32" s="20"/>
      <c r="CF32" s="20"/>
      <c r="CG32" s="20"/>
      <c r="CH32" s="20"/>
      <c r="CI32" s="21"/>
      <c r="CJ32" s="19"/>
      <c r="CK32" s="20"/>
      <c r="CL32" s="20"/>
      <c r="CM32" s="20"/>
      <c r="CN32" s="20"/>
      <c r="CO32" s="20"/>
      <c r="CP32" s="20"/>
      <c r="CQ32" s="20"/>
      <c r="CR32" s="21"/>
      <c r="CS32" s="19"/>
      <c r="CT32" s="20"/>
      <c r="CU32" s="20"/>
      <c r="CV32" s="20"/>
      <c r="CW32" s="20"/>
      <c r="CX32" s="20"/>
      <c r="CY32" s="20"/>
      <c r="CZ32" s="20"/>
      <c r="DA32" s="20"/>
    </row>
    <row r="33" spans="1:105" s="3" customFormat="1" ht="27.75" hidden="1" customHeight="1" x14ac:dyDescent="0.2">
      <c r="A33" s="17" t="s">
        <v>50</v>
      </c>
      <c r="B33" s="17"/>
      <c r="C33" s="17"/>
      <c r="D33" s="17"/>
      <c r="E33" s="17"/>
      <c r="F33" s="17"/>
      <c r="G33" s="18" t="s">
        <v>239</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69"/>
      <c r="AJ33" s="19" t="s">
        <v>230</v>
      </c>
      <c r="AK33" s="20"/>
      <c r="AL33" s="20"/>
      <c r="AM33" s="20"/>
      <c r="AN33" s="20"/>
      <c r="AO33" s="20"/>
      <c r="AP33" s="20"/>
      <c r="AQ33" s="20"/>
      <c r="AR33" s="20"/>
      <c r="AS33" s="20"/>
      <c r="AT33" s="20"/>
      <c r="AU33" s="20"/>
      <c r="AV33" s="20"/>
      <c r="AW33" s="20"/>
      <c r="AX33" s="20"/>
      <c r="AY33" s="21"/>
      <c r="AZ33" s="19"/>
      <c r="BA33" s="20"/>
      <c r="BB33" s="20"/>
      <c r="BC33" s="20"/>
      <c r="BD33" s="20"/>
      <c r="BE33" s="20"/>
      <c r="BF33" s="20"/>
      <c r="BG33" s="20"/>
      <c r="BH33" s="21"/>
      <c r="BI33" s="19"/>
      <c r="BJ33" s="20"/>
      <c r="BK33" s="20"/>
      <c r="BL33" s="20"/>
      <c r="BM33" s="20"/>
      <c r="BN33" s="20"/>
      <c r="BO33" s="20"/>
      <c r="BP33" s="20"/>
      <c r="BQ33" s="21"/>
      <c r="BR33" s="19"/>
      <c r="BS33" s="20"/>
      <c r="BT33" s="20"/>
      <c r="BU33" s="20"/>
      <c r="BV33" s="20"/>
      <c r="BW33" s="20"/>
      <c r="BX33" s="20"/>
      <c r="BY33" s="20"/>
      <c r="BZ33" s="21"/>
      <c r="CA33" s="19"/>
      <c r="CB33" s="20"/>
      <c r="CC33" s="20"/>
      <c r="CD33" s="20"/>
      <c r="CE33" s="20"/>
      <c r="CF33" s="20"/>
      <c r="CG33" s="20"/>
      <c r="CH33" s="20"/>
      <c r="CI33" s="21"/>
      <c r="CJ33" s="19"/>
      <c r="CK33" s="20"/>
      <c r="CL33" s="20"/>
      <c r="CM33" s="20"/>
      <c r="CN33" s="20"/>
      <c r="CO33" s="20"/>
      <c r="CP33" s="20"/>
      <c r="CQ33" s="20"/>
      <c r="CR33" s="21"/>
      <c r="CS33" s="19"/>
      <c r="CT33" s="20"/>
      <c r="CU33" s="20"/>
      <c r="CV33" s="20"/>
      <c r="CW33" s="20"/>
      <c r="CX33" s="20"/>
      <c r="CY33" s="20"/>
      <c r="CZ33" s="20"/>
      <c r="DA33" s="20"/>
    </row>
    <row r="34" spans="1:105" s="3" customFormat="1" ht="15" hidden="1" customHeight="1" x14ac:dyDescent="0.2">
      <c r="A34" s="17"/>
      <c r="B34" s="17"/>
      <c r="C34" s="17"/>
      <c r="D34" s="17"/>
      <c r="E34" s="17"/>
      <c r="F34" s="17"/>
      <c r="G34" s="18" t="s">
        <v>129</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69"/>
      <c r="AJ34" s="19" t="s">
        <v>230</v>
      </c>
      <c r="AK34" s="20"/>
      <c r="AL34" s="20"/>
      <c r="AM34" s="20"/>
      <c r="AN34" s="20"/>
      <c r="AO34" s="20"/>
      <c r="AP34" s="20"/>
      <c r="AQ34" s="20"/>
      <c r="AR34" s="20"/>
      <c r="AS34" s="20"/>
      <c r="AT34" s="20"/>
      <c r="AU34" s="20"/>
      <c r="AV34" s="20"/>
      <c r="AW34" s="20"/>
      <c r="AX34" s="20"/>
      <c r="AY34" s="21"/>
      <c r="AZ34" s="19"/>
      <c r="BA34" s="20"/>
      <c r="BB34" s="20"/>
      <c r="BC34" s="20"/>
      <c r="BD34" s="20"/>
      <c r="BE34" s="20"/>
      <c r="BF34" s="20"/>
      <c r="BG34" s="20"/>
      <c r="BH34" s="21"/>
      <c r="BI34" s="19"/>
      <c r="BJ34" s="20"/>
      <c r="BK34" s="20"/>
      <c r="BL34" s="20"/>
      <c r="BM34" s="20"/>
      <c r="BN34" s="20"/>
      <c r="BO34" s="20"/>
      <c r="BP34" s="20"/>
      <c r="BQ34" s="21"/>
      <c r="BR34" s="19"/>
      <c r="BS34" s="20"/>
      <c r="BT34" s="20"/>
      <c r="BU34" s="20"/>
      <c r="BV34" s="20"/>
      <c r="BW34" s="20"/>
      <c r="BX34" s="20"/>
      <c r="BY34" s="20"/>
      <c r="BZ34" s="21"/>
      <c r="CA34" s="19"/>
      <c r="CB34" s="20"/>
      <c r="CC34" s="20"/>
      <c r="CD34" s="20"/>
      <c r="CE34" s="20"/>
      <c r="CF34" s="20"/>
      <c r="CG34" s="20"/>
      <c r="CH34" s="20"/>
      <c r="CI34" s="21"/>
      <c r="CJ34" s="19"/>
      <c r="CK34" s="20"/>
      <c r="CL34" s="20"/>
      <c r="CM34" s="20"/>
      <c r="CN34" s="20"/>
      <c r="CO34" s="20"/>
      <c r="CP34" s="20"/>
      <c r="CQ34" s="20"/>
      <c r="CR34" s="21"/>
      <c r="CS34" s="19"/>
      <c r="CT34" s="20"/>
      <c r="CU34" s="20"/>
      <c r="CV34" s="20"/>
      <c r="CW34" s="20"/>
      <c r="CX34" s="20"/>
      <c r="CY34" s="20"/>
      <c r="CZ34" s="20"/>
      <c r="DA34" s="20"/>
    </row>
    <row r="35" spans="1:105" s="3" customFormat="1" ht="15" hidden="1" customHeight="1" x14ac:dyDescent="0.2">
      <c r="A35" s="17"/>
      <c r="B35" s="17"/>
      <c r="C35" s="17"/>
      <c r="D35" s="17"/>
      <c r="E35" s="17"/>
      <c r="F35" s="17"/>
      <c r="G35" s="18" t="s">
        <v>130</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69"/>
      <c r="AJ35" s="19" t="s">
        <v>230</v>
      </c>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1"/>
      <c r="BI35" s="19"/>
      <c r="BJ35" s="20"/>
      <c r="BK35" s="20"/>
      <c r="BL35" s="20"/>
      <c r="BM35" s="20"/>
      <c r="BN35" s="20"/>
      <c r="BO35" s="20"/>
      <c r="BP35" s="20"/>
      <c r="BQ35" s="21"/>
      <c r="BR35" s="19"/>
      <c r="BS35" s="20"/>
      <c r="BT35" s="20"/>
      <c r="BU35" s="20"/>
      <c r="BV35" s="20"/>
      <c r="BW35" s="20"/>
      <c r="BX35" s="20"/>
      <c r="BY35" s="20"/>
      <c r="BZ35" s="21"/>
      <c r="CA35" s="19"/>
      <c r="CB35" s="20"/>
      <c r="CC35" s="20"/>
      <c r="CD35" s="20"/>
      <c r="CE35" s="20"/>
      <c r="CF35" s="20"/>
      <c r="CG35" s="20"/>
      <c r="CH35" s="20"/>
      <c r="CI35" s="21"/>
      <c r="CJ35" s="19"/>
      <c r="CK35" s="20"/>
      <c r="CL35" s="20"/>
      <c r="CM35" s="20"/>
      <c r="CN35" s="20"/>
      <c r="CO35" s="20"/>
      <c r="CP35" s="20"/>
      <c r="CQ35" s="20"/>
      <c r="CR35" s="21"/>
      <c r="CS35" s="19"/>
      <c r="CT35" s="20"/>
      <c r="CU35" s="20"/>
      <c r="CV35" s="20"/>
      <c r="CW35" s="20"/>
      <c r="CX35" s="20"/>
      <c r="CY35" s="20"/>
      <c r="CZ35" s="20"/>
      <c r="DA35" s="20"/>
    </row>
    <row r="36" spans="1:105" s="3" customFormat="1" ht="15" hidden="1" customHeight="1" x14ac:dyDescent="0.2">
      <c r="A36" s="17"/>
      <c r="B36" s="17"/>
      <c r="C36" s="17"/>
      <c r="D36" s="17"/>
      <c r="E36" s="17"/>
      <c r="F36" s="17"/>
      <c r="G36" s="18" t="s">
        <v>131</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69"/>
      <c r="AJ36" s="19" t="s">
        <v>230</v>
      </c>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1"/>
      <c r="BI36" s="19"/>
      <c r="BJ36" s="20"/>
      <c r="BK36" s="20"/>
      <c r="BL36" s="20"/>
      <c r="BM36" s="20"/>
      <c r="BN36" s="20"/>
      <c r="BO36" s="20"/>
      <c r="BP36" s="20"/>
      <c r="BQ36" s="21"/>
      <c r="BR36" s="19"/>
      <c r="BS36" s="20"/>
      <c r="BT36" s="20"/>
      <c r="BU36" s="20"/>
      <c r="BV36" s="20"/>
      <c r="BW36" s="20"/>
      <c r="BX36" s="20"/>
      <c r="BY36" s="20"/>
      <c r="BZ36" s="21"/>
      <c r="CA36" s="19"/>
      <c r="CB36" s="20"/>
      <c r="CC36" s="20"/>
      <c r="CD36" s="20"/>
      <c r="CE36" s="20"/>
      <c r="CF36" s="20"/>
      <c r="CG36" s="20"/>
      <c r="CH36" s="20"/>
      <c r="CI36" s="21"/>
      <c r="CJ36" s="19"/>
      <c r="CK36" s="20"/>
      <c r="CL36" s="20"/>
      <c r="CM36" s="20"/>
      <c r="CN36" s="20"/>
      <c r="CO36" s="20"/>
      <c r="CP36" s="20"/>
      <c r="CQ36" s="20"/>
      <c r="CR36" s="21"/>
      <c r="CS36" s="19"/>
      <c r="CT36" s="20"/>
      <c r="CU36" s="20"/>
      <c r="CV36" s="20"/>
      <c r="CW36" s="20"/>
      <c r="CX36" s="20"/>
      <c r="CY36" s="20"/>
      <c r="CZ36" s="20"/>
      <c r="DA36" s="20"/>
    </row>
    <row r="37" spans="1:105" s="3" customFormat="1" ht="15" hidden="1" customHeight="1" x14ac:dyDescent="0.2">
      <c r="A37" s="17" t="s">
        <v>62</v>
      </c>
      <c r="B37" s="17"/>
      <c r="C37" s="17"/>
      <c r="D37" s="17"/>
      <c r="E37" s="17"/>
      <c r="F37" s="17"/>
      <c r="G37" s="18" t="s">
        <v>240</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69"/>
      <c r="AJ37" s="19"/>
      <c r="AK37" s="20"/>
      <c r="AL37" s="20"/>
      <c r="AM37" s="20"/>
      <c r="AN37" s="20"/>
      <c r="AO37" s="20"/>
      <c r="AP37" s="20"/>
      <c r="AQ37" s="20"/>
      <c r="AR37" s="20"/>
      <c r="AS37" s="20"/>
      <c r="AT37" s="20"/>
      <c r="AU37" s="20"/>
      <c r="AV37" s="20"/>
      <c r="AW37" s="20"/>
      <c r="AX37" s="20"/>
      <c r="AY37" s="21"/>
      <c r="AZ37" s="19"/>
      <c r="BA37" s="20"/>
      <c r="BB37" s="20"/>
      <c r="BC37" s="20"/>
      <c r="BD37" s="20"/>
      <c r="BE37" s="20"/>
      <c r="BF37" s="20"/>
      <c r="BG37" s="20"/>
      <c r="BH37" s="21"/>
      <c r="BI37" s="19"/>
      <c r="BJ37" s="20"/>
      <c r="BK37" s="20"/>
      <c r="BL37" s="20"/>
      <c r="BM37" s="20"/>
      <c r="BN37" s="20"/>
      <c r="BO37" s="20"/>
      <c r="BP37" s="20"/>
      <c r="BQ37" s="21"/>
      <c r="BR37" s="19"/>
      <c r="BS37" s="20"/>
      <c r="BT37" s="20"/>
      <c r="BU37" s="20"/>
      <c r="BV37" s="20"/>
      <c r="BW37" s="20"/>
      <c r="BX37" s="20"/>
      <c r="BY37" s="20"/>
      <c r="BZ37" s="21"/>
      <c r="CA37" s="19"/>
      <c r="CB37" s="20"/>
      <c r="CC37" s="20"/>
      <c r="CD37" s="20"/>
      <c r="CE37" s="20"/>
      <c r="CF37" s="20"/>
      <c r="CG37" s="20"/>
      <c r="CH37" s="20"/>
      <c r="CI37" s="21"/>
      <c r="CJ37" s="19"/>
      <c r="CK37" s="20"/>
      <c r="CL37" s="20"/>
      <c r="CM37" s="20"/>
      <c r="CN37" s="20"/>
      <c r="CO37" s="20"/>
      <c r="CP37" s="20"/>
      <c r="CQ37" s="20"/>
      <c r="CR37" s="21"/>
      <c r="CS37" s="19"/>
      <c r="CT37" s="20"/>
      <c r="CU37" s="20"/>
      <c r="CV37" s="20"/>
      <c r="CW37" s="20"/>
      <c r="CX37" s="20"/>
      <c r="CY37" s="20"/>
      <c r="CZ37" s="20"/>
      <c r="DA37" s="20"/>
    </row>
    <row r="38" spans="1:105" s="3" customFormat="1" ht="27.75" hidden="1" customHeight="1" x14ac:dyDescent="0.2">
      <c r="A38" s="17" t="s">
        <v>64</v>
      </c>
      <c r="B38" s="17"/>
      <c r="C38" s="17"/>
      <c r="D38" s="17"/>
      <c r="E38" s="17"/>
      <c r="F38" s="17"/>
      <c r="G38" s="18" t="s">
        <v>241</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69"/>
      <c r="AJ38" s="19" t="s">
        <v>275</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1"/>
      <c r="BI38" s="19"/>
      <c r="BJ38" s="20"/>
      <c r="BK38" s="20"/>
      <c r="BL38" s="20"/>
      <c r="BM38" s="20"/>
      <c r="BN38" s="20"/>
      <c r="BO38" s="20"/>
      <c r="BP38" s="20"/>
      <c r="BQ38" s="21"/>
      <c r="BR38" s="19"/>
      <c r="BS38" s="20"/>
      <c r="BT38" s="20"/>
      <c r="BU38" s="20"/>
      <c r="BV38" s="20"/>
      <c r="BW38" s="20"/>
      <c r="BX38" s="20"/>
      <c r="BY38" s="20"/>
      <c r="BZ38" s="21"/>
      <c r="CA38" s="19"/>
      <c r="CB38" s="20"/>
      <c r="CC38" s="20"/>
      <c r="CD38" s="20"/>
      <c r="CE38" s="20"/>
      <c r="CF38" s="20"/>
      <c r="CG38" s="20"/>
      <c r="CH38" s="20"/>
      <c r="CI38" s="21"/>
      <c r="CJ38" s="19"/>
      <c r="CK38" s="20"/>
      <c r="CL38" s="20"/>
      <c r="CM38" s="20"/>
      <c r="CN38" s="20"/>
      <c r="CO38" s="20"/>
      <c r="CP38" s="20"/>
      <c r="CQ38" s="20"/>
      <c r="CR38" s="21"/>
      <c r="CS38" s="19"/>
      <c r="CT38" s="20"/>
      <c r="CU38" s="20"/>
      <c r="CV38" s="20"/>
      <c r="CW38" s="20"/>
      <c r="CX38" s="20"/>
      <c r="CY38" s="20"/>
      <c r="CZ38" s="20"/>
      <c r="DA38" s="20"/>
    </row>
    <row r="39" spans="1:105" s="3" customFormat="1" ht="27.75" hidden="1" customHeight="1" x14ac:dyDescent="0.2">
      <c r="A39" s="17"/>
      <c r="B39" s="17"/>
      <c r="C39" s="17"/>
      <c r="D39" s="17"/>
      <c r="E39" s="17"/>
      <c r="F39" s="17"/>
      <c r="G39" s="18" t="s">
        <v>242</v>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69"/>
      <c r="AJ39" s="19" t="s">
        <v>275</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1"/>
      <c r="BI39" s="19"/>
      <c r="BJ39" s="20"/>
      <c r="BK39" s="20"/>
      <c r="BL39" s="20"/>
      <c r="BM39" s="20"/>
      <c r="BN39" s="20"/>
      <c r="BO39" s="20"/>
      <c r="BP39" s="20"/>
      <c r="BQ39" s="21"/>
      <c r="BR39" s="19"/>
      <c r="BS39" s="20"/>
      <c r="BT39" s="20"/>
      <c r="BU39" s="20"/>
      <c r="BV39" s="20"/>
      <c r="BW39" s="20"/>
      <c r="BX39" s="20"/>
      <c r="BY39" s="20"/>
      <c r="BZ39" s="21"/>
      <c r="CA39" s="19"/>
      <c r="CB39" s="20"/>
      <c r="CC39" s="20"/>
      <c r="CD39" s="20"/>
      <c r="CE39" s="20"/>
      <c r="CF39" s="20"/>
      <c r="CG39" s="20"/>
      <c r="CH39" s="20"/>
      <c r="CI39" s="21"/>
      <c r="CJ39" s="19"/>
      <c r="CK39" s="20"/>
      <c r="CL39" s="20"/>
      <c r="CM39" s="20"/>
      <c r="CN39" s="20"/>
      <c r="CO39" s="20"/>
      <c r="CP39" s="20"/>
      <c r="CQ39" s="20"/>
      <c r="CR39" s="21"/>
      <c r="CS39" s="19"/>
      <c r="CT39" s="20"/>
      <c r="CU39" s="20"/>
      <c r="CV39" s="20"/>
      <c r="CW39" s="20"/>
      <c r="CX39" s="20"/>
      <c r="CY39" s="20"/>
      <c r="CZ39" s="20"/>
      <c r="DA39" s="20"/>
    </row>
    <row r="40" spans="1:105" s="3" customFormat="1" ht="27.75" hidden="1" customHeight="1" x14ac:dyDescent="0.2">
      <c r="A40" s="17" t="s">
        <v>69</v>
      </c>
      <c r="B40" s="17"/>
      <c r="C40" s="17"/>
      <c r="D40" s="17"/>
      <c r="E40" s="17"/>
      <c r="F40" s="17"/>
      <c r="G40" s="18" t="s">
        <v>243</v>
      </c>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69"/>
      <c r="AJ40" s="19" t="s">
        <v>228</v>
      </c>
      <c r="AK40" s="20"/>
      <c r="AL40" s="20"/>
      <c r="AM40" s="20"/>
      <c r="AN40" s="20"/>
      <c r="AO40" s="20"/>
      <c r="AP40" s="20"/>
      <c r="AQ40" s="20"/>
      <c r="AR40" s="20"/>
      <c r="AS40" s="20"/>
      <c r="AT40" s="20"/>
      <c r="AU40" s="20"/>
      <c r="AV40" s="20"/>
      <c r="AW40" s="20"/>
      <c r="AX40" s="20"/>
      <c r="AY40" s="21"/>
      <c r="AZ40" s="19"/>
      <c r="BA40" s="20"/>
      <c r="BB40" s="20"/>
      <c r="BC40" s="20"/>
      <c r="BD40" s="20"/>
      <c r="BE40" s="20"/>
      <c r="BF40" s="20"/>
      <c r="BG40" s="20"/>
      <c r="BH40" s="21"/>
      <c r="BI40" s="19"/>
      <c r="BJ40" s="20"/>
      <c r="BK40" s="20"/>
      <c r="BL40" s="20"/>
      <c r="BM40" s="20"/>
      <c r="BN40" s="20"/>
      <c r="BO40" s="20"/>
      <c r="BP40" s="20"/>
      <c r="BQ40" s="21"/>
      <c r="BR40" s="19"/>
      <c r="BS40" s="20"/>
      <c r="BT40" s="20"/>
      <c r="BU40" s="20"/>
      <c r="BV40" s="20"/>
      <c r="BW40" s="20"/>
      <c r="BX40" s="20"/>
      <c r="BY40" s="20"/>
      <c r="BZ40" s="21"/>
      <c r="CA40" s="19"/>
      <c r="CB40" s="20"/>
      <c r="CC40" s="20"/>
      <c r="CD40" s="20"/>
      <c r="CE40" s="20"/>
      <c r="CF40" s="20"/>
      <c r="CG40" s="20"/>
      <c r="CH40" s="20"/>
      <c r="CI40" s="21"/>
      <c r="CJ40" s="19"/>
      <c r="CK40" s="20"/>
      <c r="CL40" s="20"/>
      <c r="CM40" s="20"/>
      <c r="CN40" s="20"/>
      <c r="CO40" s="20"/>
      <c r="CP40" s="20"/>
      <c r="CQ40" s="20"/>
      <c r="CR40" s="21"/>
      <c r="CS40" s="19"/>
      <c r="CT40" s="20"/>
      <c r="CU40" s="20"/>
      <c r="CV40" s="20"/>
      <c r="CW40" s="20"/>
      <c r="CX40" s="20"/>
      <c r="CY40" s="20"/>
      <c r="CZ40" s="20"/>
      <c r="DA40" s="20"/>
    </row>
    <row r="41" spans="1:105" s="3" customFormat="1" ht="27.75" hidden="1" customHeight="1" x14ac:dyDescent="0.2">
      <c r="A41" s="17" t="s">
        <v>70</v>
      </c>
      <c r="B41" s="17"/>
      <c r="C41" s="17"/>
      <c r="D41" s="17"/>
      <c r="E41" s="17"/>
      <c r="F41" s="17"/>
      <c r="G41" s="18" t="s">
        <v>245</v>
      </c>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69"/>
      <c r="AJ41" s="19" t="s">
        <v>244</v>
      </c>
      <c r="AK41" s="20"/>
      <c r="AL41" s="20"/>
      <c r="AM41" s="20"/>
      <c r="AN41" s="20"/>
      <c r="AO41" s="20"/>
      <c r="AP41" s="20"/>
      <c r="AQ41" s="20"/>
      <c r="AR41" s="20"/>
      <c r="AS41" s="20"/>
      <c r="AT41" s="20"/>
      <c r="AU41" s="20"/>
      <c r="AV41" s="20"/>
      <c r="AW41" s="20"/>
      <c r="AX41" s="20"/>
      <c r="AY41" s="21"/>
      <c r="AZ41" s="19"/>
      <c r="BA41" s="20"/>
      <c r="BB41" s="20"/>
      <c r="BC41" s="20"/>
      <c r="BD41" s="20"/>
      <c r="BE41" s="20"/>
      <c r="BF41" s="20"/>
      <c r="BG41" s="20"/>
      <c r="BH41" s="21"/>
      <c r="BI41" s="19"/>
      <c r="BJ41" s="20"/>
      <c r="BK41" s="20"/>
      <c r="BL41" s="20"/>
      <c r="BM41" s="20"/>
      <c r="BN41" s="20"/>
      <c r="BO41" s="20"/>
      <c r="BP41" s="20"/>
      <c r="BQ41" s="21"/>
      <c r="BR41" s="19"/>
      <c r="BS41" s="20"/>
      <c r="BT41" s="20"/>
      <c r="BU41" s="20"/>
      <c r="BV41" s="20"/>
      <c r="BW41" s="20"/>
      <c r="BX41" s="20"/>
      <c r="BY41" s="20"/>
      <c r="BZ41" s="21"/>
      <c r="CA41" s="19"/>
      <c r="CB41" s="20"/>
      <c r="CC41" s="20"/>
      <c r="CD41" s="20"/>
      <c r="CE41" s="20"/>
      <c r="CF41" s="20"/>
      <c r="CG41" s="20"/>
      <c r="CH41" s="20"/>
      <c r="CI41" s="21"/>
      <c r="CJ41" s="19"/>
      <c r="CK41" s="20"/>
      <c r="CL41" s="20"/>
      <c r="CM41" s="20"/>
      <c r="CN41" s="20"/>
      <c r="CO41" s="20"/>
      <c r="CP41" s="20"/>
      <c r="CQ41" s="20"/>
      <c r="CR41" s="21"/>
      <c r="CS41" s="19"/>
      <c r="CT41" s="20"/>
      <c r="CU41" s="20"/>
      <c r="CV41" s="20"/>
      <c r="CW41" s="20"/>
      <c r="CX41" s="20"/>
      <c r="CY41" s="20"/>
      <c r="CZ41" s="20"/>
      <c r="DA41" s="20"/>
    </row>
    <row r="42" spans="1:105" s="3" customFormat="1" ht="27.75" hidden="1" customHeight="1" x14ac:dyDescent="0.2">
      <c r="A42" s="17" t="s">
        <v>246</v>
      </c>
      <c r="B42" s="17"/>
      <c r="C42" s="17"/>
      <c r="D42" s="17"/>
      <c r="E42" s="17"/>
      <c r="F42" s="17"/>
      <c r="G42" s="18" t="s">
        <v>247</v>
      </c>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69"/>
      <c r="AJ42" s="19" t="s">
        <v>244</v>
      </c>
      <c r="AK42" s="20"/>
      <c r="AL42" s="20"/>
      <c r="AM42" s="20"/>
      <c r="AN42" s="20"/>
      <c r="AO42" s="20"/>
      <c r="AP42" s="20"/>
      <c r="AQ42" s="20"/>
      <c r="AR42" s="20"/>
      <c r="AS42" s="20"/>
      <c r="AT42" s="20"/>
      <c r="AU42" s="20"/>
      <c r="AV42" s="20"/>
      <c r="AW42" s="20"/>
      <c r="AX42" s="20"/>
      <c r="AY42" s="21"/>
      <c r="AZ42" s="19"/>
      <c r="BA42" s="20"/>
      <c r="BB42" s="20"/>
      <c r="BC42" s="20"/>
      <c r="BD42" s="20"/>
      <c r="BE42" s="20"/>
      <c r="BF42" s="20"/>
      <c r="BG42" s="20"/>
      <c r="BH42" s="21"/>
      <c r="BI42" s="19"/>
      <c r="BJ42" s="20"/>
      <c r="BK42" s="20"/>
      <c r="BL42" s="20"/>
      <c r="BM42" s="20"/>
      <c r="BN42" s="20"/>
      <c r="BO42" s="20"/>
      <c r="BP42" s="20"/>
      <c r="BQ42" s="21"/>
      <c r="BR42" s="19"/>
      <c r="BS42" s="20"/>
      <c r="BT42" s="20"/>
      <c r="BU42" s="20"/>
      <c r="BV42" s="20"/>
      <c r="BW42" s="20"/>
      <c r="BX42" s="20"/>
      <c r="BY42" s="20"/>
      <c r="BZ42" s="21"/>
      <c r="CA42" s="19"/>
      <c r="CB42" s="20"/>
      <c r="CC42" s="20"/>
      <c r="CD42" s="20"/>
      <c r="CE42" s="20"/>
      <c r="CF42" s="20"/>
      <c r="CG42" s="20"/>
      <c r="CH42" s="20"/>
      <c r="CI42" s="21"/>
      <c r="CJ42" s="19"/>
      <c r="CK42" s="20"/>
      <c r="CL42" s="20"/>
      <c r="CM42" s="20"/>
      <c r="CN42" s="20"/>
      <c r="CO42" s="20"/>
      <c r="CP42" s="20"/>
      <c r="CQ42" s="20"/>
      <c r="CR42" s="21"/>
      <c r="CS42" s="19"/>
      <c r="CT42" s="20"/>
      <c r="CU42" s="20"/>
      <c r="CV42" s="20"/>
      <c r="CW42" s="20"/>
      <c r="CX42" s="20"/>
      <c r="CY42" s="20"/>
      <c r="CZ42" s="20"/>
      <c r="DA42" s="20"/>
    </row>
    <row r="43" spans="1:105" s="3" customFormat="1" ht="27.75" hidden="1" customHeight="1" x14ac:dyDescent="0.2">
      <c r="A43" s="17" t="s">
        <v>248</v>
      </c>
      <c r="B43" s="17"/>
      <c r="C43" s="17"/>
      <c r="D43" s="17"/>
      <c r="E43" s="17"/>
      <c r="F43" s="17"/>
      <c r="G43" s="18" t="s">
        <v>249</v>
      </c>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69"/>
      <c r="AJ43" s="19" t="s">
        <v>244</v>
      </c>
      <c r="AK43" s="20"/>
      <c r="AL43" s="20"/>
      <c r="AM43" s="20"/>
      <c r="AN43" s="20"/>
      <c r="AO43" s="20"/>
      <c r="AP43" s="20"/>
      <c r="AQ43" s="20"/>
      <c r="AR43" s="20"/>
      <c r="AS43" s="20"/>
      <c r="AT43" s="20"/>
      <c r="AU43" s="20"/>
      <c r="AV43" s="20"/>
      <c r="AW43" s="20"/>
      <c r="AX43" s="20"/>
      <c r="AY43" s="21"/>
      <c r="AZ43" s="19"/>
      <c r="BA43" s="20"/>
      <c r="BB43" s="20"/>
      <c r="BC43" s="20"/>
      <c r="BD43" s="20"/>
      <c r="BE43" s="20"/>
      <c r="BF43" s="20"/>
      <c r="BG43" s="20"/>
      <c r="BH43" s="21"/>
      <c r="BI43" s="19"/>
      <c r="BJ43" s="20"/>
      <c r="BK43" s="20"/>
      <c r="BL43" s="20"/>
      <c r="BM43" s="20"/>
      <c r="BN43" s="20"/>
      <c r="BO43" s="20"/>
      <c r="BP43" s="20"/>
      <c r="BQ43" s="21"/>
      <c r="BR43" s="19"/>
      <c r="BS43" s="20"/>
      <c r="BT43" s="20"/>
      <c r="BU43" s="20"/>
      <c r="BV43" s="20"/>
      <c r="BW43" s="20"/>
      <c r="BX43" s="20"/>
      <c r="BY43" s="20"/>
      <c r="BZ43" s="21"/>
      <c r="CA43" s="19"/>
      <c r="CB43" s="20"/>
      <c r="CC43" s="20"/>
      <c r="CD43" s="20"/>
      <c r="CE43" s="20"/>
      <c r="CF43" s="20"/>
      <c r="CG43" s="20"/>
      <c r="CH43" s="20"/>
      <c r="CI43" s="21"/>
      <c r="CJ43" s="19"/>
      <c r="CK43" s="20"/>
      <c r="CL43" s="20"/>
      <c r="CM43" s="20"/>
      <c r="CN43" s="20"/>
      <c r="CO43" s="20"/>
      <c r="CP43" s="20"/>
      <c r="CQ43" s="20"/>
      <c r="CR43" s="21"/>
      <c r="CS43" s="19"/>
      <c r="CT43" s="20"/>
      <c r="CU43" s="20"/>
      <c r="CV43" s="20"/>
      <c r="CW43" s="20"/>
      <c r="CX43" s="20"/>
      <c r="CY43" s="20"/>
      <c r="CZ43" s="20"/>
      <c r="DA43" s="20"/>
    </row>
    <row r="44" spans="1:105" s="3" customFormat="1" ht="16.5" hidden="1" customHeight="1" x14ac:dyDescent="0.2">
      <c r="A44" s="17"/>
      <c r="B44" s="17"/>
      <c r="C44" s="17"/>
      <c r="D44" s="17"/>
      <c r="E44" s="17"/>
      <c r="F44" s="17"/>
      <c r="G44" s="77" t="s">
        <v>250</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8"/>
      <c r="AJ44" s="19" t="s">
        <v>244</v>
      </c>
      <c r="AK44" s="20"/>
      <c r="AL44" s="20"/>
      <c r="AM44" s="20"/>
      <c r="AN44" s="20"/>
      <c r="AO44" s="20"/>
      <c r="AP44" s="20"/>
      <c r="AQ44" s="20"/>
      <c r="AR44" s="20"/>
      <c r="AS44" s="20"/>
      <c r="AT44" s="20"/>
      <c r="AU44" s="20"/>
      <c r="AV44" s="20"/>
      <c r="AW44" s="20"/>
      <c r="AX44" s="20"/>
      <c r="AY44" s="21"/>
      <c r="AZ44" s="19"/>
      <c r="BA44" s="20"/>
      <c r="BB44" s="20"/>
      <c r="BC44" s="20"/>
      <c r="BD44" s="20"/>
      <c r="BE44" s="20"/>
      <c r="BF44" s="20"/>
      <c r="BG44" s="20"/>
      <c r="BH44" s="21"/>
      <c r="BI44" s="19"/>
      <c r="BJ44" s="20"/>
      <c r="BK44" s="20"/>
      <c r="BL44" s="20"/>
      <c r="BM44" s="20"/>
      <c r="BN44" s="20"/>
      <c r="BO44" s="20"/>
      <c r="BP44" s="20"/>
      <c r="BQ44" s="21"/>
      <c r="BR44" s="19"/>
      <c r="BS44" s="20"/>
      <c r="BT44" s="20"/>
      <c r="BU44" s="20"/>
      <c r="BV44" s="20"/>
      <c r="BW44" s="20"/>
      <c r="BX44" s="20"/>
      <c r="BY44" s="20"/>
      <c r="BZ44" s="21"/>
      <c r="CA44" s="19"/>
      <c r="CB44" s="20"/>
      <c r="CC44" s="20"/>
      <c r="CD44" s="20"/>
      <c r="CE44" s="20"/>
      <c r="CF44" s="20"/>
      <c r="CG44" s="20"/>
      <c r="CH44" s="20"/>
      <c r="CI44" s="21"/>
      <c r="CJ44" s="19"/>
      <c r="CK44" s="20"/>
      <c r="CL44" s="20"/>
      <c r="CM44" s="20"/>
      <c r="CN44" s="20"/>
      <c r="CO44" s="20"/>
      <c r="CP44" s="20"/>
      <c r="CQ44" s="20"/>
      <c r="CR44" s="21"/>
      <c r="CS44" s="19"/>
      <c r="CT44" s="20"/>
      <c r="CU44" s="20"/>
      <c r="CV44" s="20"/>
      <c r="CW44" s="20"/>
      <c r="CX44" s="20"/>
      <c r="CY44" s="20"/>
      <c r="CZ44" s="20"/>
      <c r="DA44" s="20"/>
    </row>
    <row r="45" spans="1:105" s="3" customFormat="1" ht="16.5" hidden="1" customHeight="1" x14ac:dyDescent="0.2">
      <c r="A45" s="17"/>
      <c r="B45" s="17"/>
      <c r="C45" s="17"/>
      <c r="D45" s="17"/>
      <c r="E45" s="17"/>
      <c r="F45" s="17"/>
      <c r="G45" s="77" t="s">
        <v>251</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8"/>
      <c r="AJ45" s="19" t="s">
        <v>244</v>
      </c>
      <c r="AK45" s="20"/>
      <c r="AL45" s="20"/>
      <c r="AM45" s="20"/>
      <c r="AN45" s="20"/>
      <c r="AO45" s="20"/>
      <c r="AP45" s="20"/>
      <c r="AQ45" s="20"/>
      <c r="AR45" s="20"/>
      <c r="AS45" s="20"/>
      <c r="AT45" s="20"/>
      <c r="AU45" s="20"/>
      <c r="AV45" s="20"/>
      <c r="AW45" s="20"/>
      <c r="AX45" s="20"/>
      <c r="AY45" s="21"/>
      <c r="AZ45" s="19"/>
      <c r="BA45" s="20"/>
      <c r="BB45" s="20"/>
      <c r="BC45" s="20"/>
      <c r="BD45" s="20"/>
      <c r="BE45" s="20"/>
      <c r="BF45" s="20"/>
      <c r="BG45" s="20"/>
      <c r="BH45" s="21"/>
      <c r="BI45" s="19"/>
      <c r="BJ45" s="20"/>
      <c r="BK45" s="20"/>
      <c r="BL45" s="20"/>
      <c r="BM45" s="20"/>
      <c r="BN45" s="20"/>
      <c r="BO45" s="20"/>
      <c r="BP45" s="20"/>
      <c r="BQ45" s="21"/>
      <c r="BR45" s="19"/>
      <c r="BS45" s="20"/>
      <c r="BT45" s="20"/>
      <c r="BU45" s="20"/>
      <c r="BV45" s="20"/>
      <c r="BW45" s="20"/>
      <c r="BX45" s="20"/>
      <c r="BY45" s="20"/>
      <c r="BZ45" s="21"/>
      <c r="CA45" s="19"/>
      <c r="CB45" s="20"/>
      <c r="CC45" s="20"/>
      <c r="CD45" s="20"/>
      <c r="CE45" s="20"/>
      <c r="CF45" s="20"/>
      <c r="CG45" s="20"/>
      <c r="CH45" s="20"/>
      <c r="CI45" s="21"/>
      <c r="CJ45" s="19"/>
      <c r="CK45" s="20"/>
      <c r="CL45" s="20"/>
      <c r="CM45" s="20"/>
      <c r="CN45" s="20"/>
      <c r="CO45" s="20"/>
      <c r="CP45" s="20"/>
      <c r="CQ45" s="20"/>
      <c r="CR45" s="21"/>
      <c r="CS45" s="19"/>
      <c r="CT45" s="20"/>
      <c r="CU45" s="20"/>
      <c r="CV45" s="20"/>
      <c r="CW45" s="20"/>
      <c r="CX45" s="20"/>
      <c r="CY45" s="20"/>
      <c r="CZ45" s="20"/>
      <c r="DA45" s="20"/>
    </row>
    <row r="46" spans="1:105" s="3" customFormat="1" ht="16.5" hidden="1" customHeight="1" x14ac:dyDescent="0.2">
      <c r="A46" s="17"/>
      <c r="B46" s="17"/>
      <c r="C46" s="17"/>
      <c r="D46" s="17"/>
      <c r="E46" s="17"/>
      <c r="F46" s="17"/>
      <c r="G46" s="77" t="s">
        <v>252</v>
      </c>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8"/>
      <c r="AJ46" s="19" t="s">
        <v>244</v>
      </c>
      <c r="AK46" s="20"/>
      <c r="AL46" s="20"/>
      <c r="AM46" s="20"/>
      <c r="AN46" s="20"/>
      <c r="AO46" s="20"/>
      <c r="AP46" s="20"/>
      <c r="AQ46" s="20"/>
      <c r="AR46" s="20"/>
      <c r="AS46" s="20"/>
      <c r="AT46" s="20"/>
      <c r="AU46" s="20"/>
      <c r="AV46" s="20"/>
      <c r="AW46" s="20"/>
      <c r="AX46" s="20"/>
      <c r="AY46" s="21"/>
      <c r="AZ46" s="19"/>
      <c r="BA46" s="20"/>
      <c r="BB46" s="20"/>
      <c r="BC46" s="20"/>
      <c r="BD46" s="20"/>
      <c r="BE46" s="20"/>
      <c r="BF46" s="20"/>
      <c r="BG46" s="20"/>
      <c r="BH46" s="21"/>
      <c r="BI46" s="19"/>
      <c r="BJ46" s="20"/>
      <c r="BK46" s="20"/>
      <c r="BL46" s="20"/>
      <c r="BM46" s="20"/>
      <c r="BN46" s="20"/>
      <c r="BO46" s="20"/>
      <c r="BP46" s="20"/>
      <c r="BQ46" s="21"/>
      <c r="BR46" s="19"/>
      <c r="BS46" s="20"/>
      <c r="BT46" s="20"/>
      <c r="BU46" s="20"/>
      <c r="BV46" s="20"/>
      <c r="BW46" s="20"/>
      <c r="BX46" s="20"/>
      <c r="BY46" s="20"/>
      <c r="BZ46" s="21"/>
      <c r="CA46" s="19"/>
      <c r="CB46" s="20"/>
      <c r="CC46" s="20"/>
      <c r="CD46" s="20"/>
      <c r="CE46" s="20"/>
      <c r="CF46" s="20"/>
      <c r="CG46" s="20"/>
      <c r="CH46" s="20"/>
      <c r="CI46" s="21"/>
      <c r="CJ46" s="19"/>
      <c r="CK46" s="20"/>
      <c r="CL46" s="20"/>
      <c r="CM46" s="20"/>
      <c r="CN46" s="20"/>
      <c r="CO46" s="20"/>
      <c r="CP46" s="20"/>
      <c r="CQ46" s="20"/>
      <c r="CR46" s="21"/>
      <c r="CS46" s="19"/>
      <c r="CT46" s="20"/>
      <c r="CU46" s="20"/>
      <c r="CV46" s="20"/>
      <c r="CW46" s="20"/>
      <c r="CX46" s="20"/>
      <c r="CY46" s="20"/>
      <c r="CZ46" s="20"/>
      <c r="DA46" s="20"/>
    </row>
    <row r="47" spans="1:105" s="3" customFormat="1" ht="16.5" hidden="1" customHeight="1" x14ac:dyDescent="0.2">
      <c r="A47" s="17"/>
      <c r="B47" s="17"/>
      <c r="C47" s="17"/>
      <c r="D47" s="17"/>
      <c r="E47" s="17"/>
      <c r="F47" s="17"/>
      <c r="G47" s="77" t="s">
        <v>253</v>
      </c>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8"/>
      <c r="AJ47" s="19" t="s">
        <v>244</v>
      </c>
      <c r="AK47" s="20"/>
      <c r="AL47" s="20"/>
      <c r="AM47" s="20"/>
      <c r="AN47" s="20"/>
      <c r="AO47" s="20"/>
      <c r="AP47" s="20"/>
      <c r="AQ47" s="20"/>
      <c r="AR47" s="20"/>
      <c r="AS47" s="20"/>
      <c r="AT47" s="20"/>
      <c r="AU47" s="20"/>
      <c r="AV47" s="20"/>
      <c r="AW47" s="20"/>
      <c r="AX47" s="20"/>
      <c r="AY47" s="21"/>
      <c r="AZ47" s="19"/>
      <c r="BA47" s="20"/>
      <c r="BB47" s="20"/>
      <c r="BC47" s="20"/>
      <c r="BD47" s="20"/>
      <c r="BE47" s="20"/>
      <c r="BF47" s="20"/>
      <c r="BG47" s="20"/>
      <c r="BH47" s="21"/>
      <c r="BI47" s="19"/>
      <c r="BJ47" s="20"/>
      <c r="BK47" s="20"/>
      <c r="BL47" s="20"/>
      <c r="BM47" s="20"/>
      <c r="BN47" s="20"/>
      <c r="BO47" s="20"/>
      <c r="BP47" s="20"/>
      <c r="BQ47" s="21"/>
      <c r="BR47" s="19"/>
      <c r="BS47" s="20"/>
      <c r="BT47" s="20"/>
      <c r="BU47" s="20"/>
      <c r="BV47" s="20"/>
      <c r="BW47" s="20"/>
      <c r="BX47" s="20"/>
      <c r="BY47" s="20"/>
      <c r="BZ47" s="21"/>
      <c r="CA47" s="19"/>
      <c r="CB47" s="20"/>
      <c r="CC47" s="20"/>
      <c r="CD47" s="20"/>
      <c r="CE47" s="20"/>
      <c r="CF47" s="20"/>
      <c r="CG47" s="20"/>
      <c r="CH47" s="20"/>
      <c r="CI47" s="21"/>
      <c r="CJ47" s="19"/>
      <c r="CK47" s="20"/>
      <c r="CL47" s="20"/>
      <c r="CM47" s="20"/>
      <c r="CN47" s="20"/>
      <c r="CO47" s="20"/>
      <c r="CP47" s="20"/>
      <c r="CQ47" s="20"/>
      <c r="CR47" s="21"/>
      <c r="CS47" s="19"/>
      <c r="CT47" s="20"/>
      <c r="CU47" s="20"/>
      <c r="CV47" s="20"/>
      <c r="CW47" s="20"/>
      <c r="CX47" s="20"/>
      <c r="CY47" s="20"/>
      <c r="CZ47" s="20"/>
      <c r="DA47" s="20"/>
    </row>
    <row r="48" spans="1:105" s="3" customFormat="1" ht="27.75" hidden="1" customHeight="1" x14ac:dyDescent="0.2">
      <c r="A48" s="17" t="s">
        <v>254</v>
      </c>
      <c r="B48" s="17"/>
      <c r="C48" s="17"/>
      <c r="D48" s="17"/>
      <c r="E48" s="17"/>
      <c r="F48" s="17"/>
      <c r="G48" s="18" t="s">
        <v>255</v>
      </c>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69"/>
      <c r="AJ48" s="19" t="s">
        <v>244</v>
      </c>
      <c r="AK48" s="20"/>
      <c r="AL48" s="20"/>
      <c r="AM48" s="20"/>
      <c r="AN48" s="20"/>
      <c r="AO48" s="20"/>
      <c r="AP48" s="20"/>
      <c r="AQ48" s="20"/>
      <c r="AR48" s="20"/>
      <c r="AS48" s="20"/>
      <c r="AT48" s="20"/>
      <c r="AU48" s="20"/>
      <c r="AV48" s="20"/>
      <c r="AW48" s="20"/>
      <c r="AX48" s="20"/>
      <c r="AY48" s="21"/>
      <c r="AZ48" s="19"/>
      <c r="BA48" s="20"/>
      <c r="BB48" s="20"/>
      <c r="BC48" s="20"/>
      <c r="BD48" s="20"/>
      <c r="BE48" s="20"/>
      <c r="BF48" s="20"/>
      <c r="BG48" s="20"/>
      <c r="BH48" s="21"/>
      <c r="BI48" s="19"/>
      <c r="BJ48" s="20"/>
      <c r="BK48" s="20"/>
      <c r="BL48" s="20"/>
      <c r="BM48" s="20"/>
      <c r="BN48" s="20"/>
      <c r="BO48" s="20"/>
      <c r="BP48" s="20"/>
      <c r="BQ48" s="21"/>
      <c r="BR48" s="19"/>
      <c r="BS48" s="20"/>
      <c r="BT48" s="20"/>
      <c r="BU48" s="20"/>
      <c r="BV48" s="20"/>
      <c r="BW48" s="20"/>
      <c r="BX48" s="20"/>
      <c r="BY48" s="20"/>
      <c r="BZ48" s="21"/>
      <c r="CA48" s="19"/>
      <c r="CB48" s="20"/>
      <c r="CC48" s="20"/>
      <c r="CD48" s="20"/>
      <c r="CE48" s="20"/>
      <c r="CF48" s="20"/>
      <c r="CG48" s="20"/>
      <c r="CH48" s="20"/>
      <c r="CI48" s="21"/>
      <c r="CJ48" s="19"/>
      <c r="CK48" s="20"/>
      <c r="CL48" s="20"/>
      <c r="CM48" s="20"/>
      <c r="CN48" s="20"/>
      <c r="CO48" s="20"/>
      <c r="CP48" s="20"/>
      <c r="CQ48" s="20"/>
      <c r="CR48" s="21"/>
      <c r="CS48" s="19"/>
      <c r="CT48" s="20"/>
      <c r="CU48" s="20"/>
      <c r="CV48" s="20"/>
      <c r="CW48" s="20"/>
      <c r="CX48" s="20"/>
      <c r="CY48" s="20"/>
      <c r="CZ48" s="20"/>
      <c r="DA48" s="20"/>
    </row>
    <row r="49" spans="1:105" s="3" customFormat="1" ht="27.75" hidden="1" customHeight="1" x14ac:dyDescent="0.2">
      <c r="A49" s="17" t="s">
        <v>72</v>
      </c>
      <c r="B49" s="17"/>
      <c r="C49" s="17"/>
      <c r="D49" s="17"/>
      <c r="E49" s="17"/>
      <c r="F49" s="17"/>
      <c r="G49" s="18" t="s">
        <v>256</v>
      </c>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69"/>
      <c r="AJ49" s="19"/>
      <c r="AK49" s="20"/>
      <c r="AL49" s="20"/>
      <c r="AM49" s="20"/>
      <c r="AN49" s="20"/>
      <c r="AO49" s="20"/>
      <c r="AP49" s="20"/>
      <c r="AQ49" s="20"/>
      <c r="AR49" s="20"/>
      <c r="AS49" s="20"/>
      <c r="AT49" s="20"/>
      <c r="AU49" s="20"/>
      <c r="AV49" s="20"/>
      <c r="AW49" s="20"/>
      <c r="AX49" s="20"/>
      <c r="AY49" s="21"/>
      <c r="AZ49" s="19"/>
      <c r="BA49" s="20"/>
      <c r="BB49" s="20"/>
      <c r="BC49" s="20"/>
      <c r="BD49" s="20"/>
      <c r="BE49" s="20"/>
      <c r="BF49" s="20"/>
      <c r="BG49" s="20"/>
      <c r="BH49" s="21"/>
      <c r="BI49" s="19"/>
      <c r="BJ49" s="20"/>
      <c r="BK49" s="20"/>
      <c r="BL49" s="20"/>
      <c r="BM49" s="20"/>
      <c r="BN49" s="20"/>
      <c r="BO49" s="20"/>
      <c r="BP49" s="20"/>
      <c r="BQ49" s="21"/>
      <c r="BR49" s="19"/>
      <c r="BS49" s="20"/>
      <c r="BT49" s="20"/>
      <c r="BU49" s="20"/>
      <c r="BV49" s="20"/>
      <c r="BW49" s="20"/>
      <c r="BX49" s="20"/>
      <c r="BY49" s="20"/>
      <c r="BZ49" s="21"/>
      <c r="CA49" s="19"/>
      <c r="CB49" s="20"/>
      <c r="CC49" s="20"/>
      <c r="CD49" s="20"/>
      <c r="CE49" s="20"/>
      <c r="CF49" s="20"/>
      <c r="CG49" s="20"/>
      <c r="CH49" s="20"/>
      <c r="CI49" s="21"/>
      <c r="CJ49" s="19"/>
      <c r="CK49" s="20"/>
      <c r="CL49" s="20"/>
      <c r="CM49" s="20"/>
      <c r="CN49" s="20"/>
      <c r="CO49" s="20"/>
      <c r="CP49" s="20"/>
      <c r="CQ49" s="20"/>
      <c r="CR49" s="21"/>
      <c r="CS49" s="19"/>
      <c r="CT49" s="20"/>
      <c r="CU49" s="20"/>
      <c r="CV49" s="20"/>
      <c r="CW49" s="20"/>
      <c r="CX49" s="20"/>
      <c r="CY49" s="20"/>
      <c r="CZ49" s="20"/>
      <c r="DA49" s="20"/>
    </row>
    <row r="50" spans="1:105" s="3" customFormat="1" ht="27.75" hidden="1" customHeight="1" x14ac:dyDescent="0.2">
      <c r="A50" s="17" t="s">
        <v>74</v>
      </c>
      <c r="B50" s="17"/>
      <c r="C50" s="17"/>
      <c r="D50" s="17"/>
      <c r="E50" s="17"/>
      <c r="F50" s="17"/>
      <c r="G50" s="18" t="s">
        <v>258</v>
      </c>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69"/>
      <c r="AJ50" s="19" t="s">
        <v>257</v>
      </c>
      <c r="AK50" s="20"/>
      <c r="AL50" s="20"/>
      <c r="AM50" s="20"/>
      <c r="AN50" s="20"/>
      <c r="AO50" s="20"/>
      <c r="AP50" s="20"/>
      <c r="AQ50" s="20"/>
      <c r="AR50" s="20"/>
      <c r="AS50" s="20"/>
      <c r="AT50" s="20"/>
      <c r="AU50" s="20"/>
      <c r="AV50" s="20"/>
      <c r="AW50" s="20"/>
      <c r="AX50" s="20"/>
      <c r="AY50" s="21"/>
      <c r="AZ50" s="19"/>
      <c r="BA50" s="20"/>
      <c r="BB50" s="20"/>
      <c r="BC50" s="20"/>
      <c r="BD50" s="20"/>
      <c r="BE50" s="20"/>
      <c r="BF50" s="20"/>
      <c r="BG50" s="20"/>
      <c r="BH50" s="21"/>
      <c r="BI50" s="19"/>
      <c r="BJ50" s="20"/>
      <c r="BK50" s="20"/>
      <c r="BL50" s="20"/>
      <c r="BM50" s="20"/>
      <c r="BN50" s="20"/>
      <c r="BO50" s="20"/>
      <c r="BP50" s="20"/>
      <c r="BQ50" s="21"/>
      <c r="BR50" s="19"/>
      <c r="BS50" s="20"/>
      <c r="BT50" s="20"/>
      <c r="BU50" s="20"/>
      <c r="BV50" s="20"/>
      <c r="BW50" s="20"/>
      <c r="BX50" s="20"/>
      <c r="BY50" s="20"/>
      <c r="BZ50" s="21"/>
      <c r="CA50" s="19"/>
      <c r="CB50" s="20"/>
      <c r="CC50" s="20"/>
      <c r="CD50" s="20"/>
      <c r="CE50" s="20"/>
      <c r="CF50" s="20"/>
      <c r="CG50" s="20"/>
      <c r="CH50" s="20"/>
      <c r="CI50" s="21"/>
      <c r="CJ50" s="19"/>
      <c r="CK50" s="20"/>
      <c r="CL50" s="20"/>
      <c r="CM50" s="20"/>
      <c r="CN50" s="20"/>
      <c r="CO50" s="20"/>
      <c r="CP50" s="20"/>
      <c r="CQ50" s="20"/>
      <c r="CR50" s="21"/>
      <c r="CS50" s="19"/>
      <c r="CT50" s="20"/>
      <c r="CU50" s="20"/>
      <c r="CV50" s="20"/>
      <c r="CW50" s="20"/>
      <c r="CX50" s="20"/>
      <c r="CY50" s="20"/>
      <c r="CZ50" s="20"/>
      <c r="DA50" s="20"/>
    </row>
    <row r="51" spans="1:105" s="3" customFormat="1" ht="15" hidden="1" customHeight="1" x14ac:dyDescent="0.2">
      <c r="A51" s="17" t="s">
        <v>259</v>
      </c>
      <c r="B51" s="17"/>
      <c r="C51" s="17"/>
      <c r="D51" s="17"/>
      <c r="E51" s="17"/>
      <c r="F51" s="17"/>
      <c r="G51" s="18" t="s">
        <v>260</v>
      </c>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69"/>
      <c r="AJ51" s="19" t="s">
        <v>244</v>
      </c>
      <c r="AK51" s="20"/>
      <c r="AL51" s="20"/>
      <c r="AM51" s="20"/>
      <c r="AN51" s="20"/>
      <c r="AO51" s="20"/>
      <c r="AP51" s="20"/>
      <c r="AQ51" s="20"/>
      <c r="AR51" s="20"/>
      <c r="AS51" s="20"/>
      <c r="AT51" s="20"/>
      <c r="AU51" s="20"/>
      <c r="AV51" s="20"/>
      <c r="AW51" s="20"/>
      <c r="AX51" s="20"/>
      <c r="AY51" s="21"/>
      <c r="AZ51" s="19"/>
      <c r="BA51" s="20"/>
      <c r="BB51" s="20"/>
      <c r="BC51" s="20"/>
      <c r="BD51" s="20"/>
      <c r="BE51" s="20"/>
      <c r="BF51" s="20"/>
      <c r="BG51" s="20"/>
      <c r="BH51" s="21"/>
      <c r="BI51" s="19"/>
      <c r="BJ51" s="20"/>
      <c r="BK51" s="20"/>
      <c r="BL51" s="20"/>
      <c r="BM51" s="20"/>
      <c r="BN51" s="20"/>
      <c r="BO51" s="20"/>
      <c r="BP51" s="20"/>
      <c r="BQ51" s="21"/>
      <c r="BR51" s="19"/>
      <c r="BS51" s="20"/>
      <c r="BT51" s="20"/>
      <c r="BU51" s="20"/>
      <c r="BV51" s="20"/>
      <c r="BW51" s="20"/>
      <c r="BX51" s="20"/>
      <c r="BY51" s="20"/>
      <c r="BZ51" s="21"/>
      <c r="CA51" s="19"/>
      <c r="CB51" s="20"/>
      <c r="CC51" s="20"/>
      <c r="CD51" s="20"/>
      <c r="CE51" s="20"/>
      <c r="CF51" s="20"/>
      <c r="CG51" s="20"/>
      <c r="CH51" s="20"/>
      <c r="CI51" s="21"/>
      <c r="CJ51" s="19"/>
      <c r="CK51" s="20"/>
      <c r="CL51" s="20"/>
      <c r="CM51" s="20"/>
      <c r="CN51" s="20"/>
      <c r="CO51" s="20"/>
      <c r="CP51" s="20"/>
      <c r="CQ51" s="20"/>
      <c r="CR51" s="21"/>
      <c r="CS51" s="19"/>
      <c r="CT51" s="20"/>
      <c r="CU51" s="20"/>
      <c r="CV51" s="20"/>
      <c r="CW51" s="20"/>
      <c r="CX51" s="20"/>
      <c r="CY51" s="20"/>
      <c r="CZ51" s="20"/>
      <c r="DA51" s="20"/>
    </row>
    <row r="52" spans="1:105" s="3" customFormat="1" ht="27.75" hidden="1" customHeight="1" x14ac:dyDescent="0.2">
      <c r="A52" s="17" t="s">
        <v>76</v>
      </c>
      <c r="B52" s="17"/>
      <c r="C52" s="17"/>
      <c r="D52" s="17"/>
      <c r="E52" s="17"/>
      <c r="F52" s="17"/>
      <c r="G52" s="18" t="s">
        <v>261</v>
      </c>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69"/>
      <c r="AJ52" s="19" t="s">
        <v>274</v>
      </c>
      <c r="AK52" s="20"/>
      <c r="AL52" s="20"/>
      <c r="AM52" s="20"/>
      <c r="AN52" s="20"/>
      <c r="AO52" s="20"/>
      <c r="AP52" s="20"/>
      <c r="AQ52" s="20"/>
      <c r="AR52" s="20"/>
      <c r="AS52" s="20"/>
      <c r="AT52" s="20"/>
      <c r="AU52" s="20"/>
      <c r="AV52" s="20"/>
      <c r="AW52" s="20"/>
      <c r="AX52" s="20"/>
      <c r="AY52" s="21"/>
      <c r="AZ52" s="19"/>
      <c r="BA52" s="20"/>
      <c r="BB52" s="20"/>
      <c r="BC52" s="20"/>
      <c r="BD52" s="20"/>
      <c r="BE52" s="20"/>
      <c r="BF52" s="20"/>
      <c r="BG52" s="20"/>
      <c r="BH52" s="21"/>
      <c r="BI52" s="19"/>
      <c r="BJ52" s="20"/>
      <c r="BK52" s="20"/>
      <c r="BL52" s="20"/>
      <c r="BM52" s="20"/>
      <c r="BN52" s="20"/>
      <c r="BO52" s="20"/>
      <c r="BP52" s="20"/>
      <c r="BQ52" s="21"/>
      <c r="BR52" s="19"/>
      <c r="BS52" s="20"/>
      <c r="BT52" s="20"/>
      <c r="BU52" s="20"/>
      <c r="BV52" s="20"/>
      <c r="BW52" s="20"/>
      <c r="BX52" s="20"/>
      <c r="BY52" s="20"/>
      <c r="BZ52" s="21"/>
      <c r="CA52" s="19"/>
      <c r="CB52" s="20"/>
      <c r="CC52" s="20"/>
      <c r="CD52" s="20"/>
      <c r="CE52" s="20"/>
      <c r="CF52" s="20"/>
      <c r="CG52" s="20"/>
      <c r="CH52" s="20"/>
      <c r="CI52" s="21"/>
      <c r="CJ52" s="19"/>
      <c r="CK52" s="20"/>
      <c r="CL52" s="20"/>
      <c r="CM52" s="20"/>
      <c r="CN52" s="20"/>
      <c r="CO52" s="20"/>
      <c r="CP52" s="20"/>
      <c r="CQ52" s="20"/>
      <c r="CR52" s="21"/>
      <c r="CS52" s="19"/>
      <c r="CT52" s="20"/>
      <c r="CU52" s="20"/>
      <c r="CV52" s="20"/>
      <c r="CW52" s="20"/>
      <c r="CX52" s="20"/>
      <c r="CY52" s="20"/>
      <c r="CZ52" s="20"/>
      <c r="DA52" s="20"/>
    </row>
    <row r="53" spans="1:105" s="3" customFormat="1" ht="27.75" hidden="1" customHeight="1" x14ac:dyDescent="0.2">
      <c r="A53" s="17"/>
      <c r="B53" s="17"/>
      <c r="C53" s="17"/>
      <c r="D53" s="17"/>
      <c r="E53" s="17"/>
      <c r="F53" s="17"/>
      <c r="G53" s="79" t="s">
        <v>262</v>
      </c>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80"/>
      <c r="AJ53" s="19" t="s">
        <v>274</v>
      </c>
      <c r="AK53" s="20"/>
      <c r="AL53" s="20"/>
      <c r="AM53" s="20"/>
      <c r="AN53" s="20"/>
      <c r="AO53" s="20"/>
      <c r="AP53" s="20"/>
      <c r="AQ53" s="20"/>
      <c r="AR53" s="20"/>
      <c r="AS53" s="20"/>
      <c r="AT53" s="20"/>
      <c r="AU53" s="20"/>
      <c r="AV53" s="20"/>
      <c r="AW53" s="20"/>
      <c r="AX53" s="20"/>
      <c r="AY53" s="21"/>
      <c r="AZ53" s="19"/>
      <c r="BA53" s="20"/>
      <c r="BB53" s="20"/>
      <c r="BC53" s="20"/>
      <c r="BD53" s="20"/>
      <c r="BE53" s="20"/>
      <c r="BF53" s="20"/>
      <c r="BG53" s="20"/>
      <c r="BH53" s="21"/>
      <c r="BI53" s="19"/>
      <c r="BJ53" s="20"/>
      <c r="BK53" s="20"/>
      <c r="BL53" s="20"/>
      <c r="BM53" s="20"/>
      <c r="BN53" s="20"/>
      <c r="BO53" s="20"/>
      <c r="BP53" s="20"/>
      <c r="BQ53" s="21"/>
      <c r="BR53" s="19"/>
      <c r="BS53" s="20"/>
      <c r="BT53" s="20"/>
      <c r="BU53" s="20"/>
      <c r="BV53" s="20"/>
      <c r="BW53" s="20"/>
      <c r="BX53" s="20"/>
      <c r="BY53" s="20"/>
      <c r="BZ53" s="21"/>
      <c r="CA53" s="19"/>
      <c r="CB53" s="20"/>
      <c r="CC53" s="20"/>
      <c r="CD53" s="20"/>
      <c r="CE53" s="20"/>
      <c r="CF53" s="20"/>
      <c r="CG53" s="20"/>
      <c r="CH53" s="20"/>
      <c r="CI53" s="21"/>
      <c r="CJ53" s="19"/>
      <c r="CK53" s="20"/>
      <c r="CL53" s="20"/>
      <c r="CM53" s="20"/>
      <c r="CN53" s="20"/>
      <c r="CO53" s="20"/>
      <c r="CP53" s="20"/>
      <c r="CQ53" s="20"/>
      <c r="CR53" s="21"/>
      <c r="CS53" s="19"/>
      <c r="CT53" s="20"/>
      <c r="CU53" s="20"/>
      <c r="CV53" s="20"/>
      <c r="CW53" s="20"/>
      <c r="CX53" s="20"/>
      <c r="CY53" s="20"/>
      <c r="CZ53" s="20"/>
      <c r="DA53" s="20"/>
    </row>
    <row r="54" spans="1:105" s="3" customFormat="1" ht="27.75" hidden="1" customHeight="1" x14ac:dyDescent="0.2">
      <c r="A54" s="17"/>
      <c r="B54" s="17"/>
      <c r="C54" s="17"/>
      <c r="D54" s="17"/>
      <c r="E54" s="17"/>
      <c r="F54" s="17"/>
      <c r="G54" s="79" t="s">
        <v>263</v>
      </c>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80"/>
      <c r="AJ54" s="19" t="s">
        <v>274</v>
      </c>
      <c r="AK54" s="20"/>
      <c r="AL54" s="20"/>
      <c r="AM54" s="20"/>
      <c r="AN54" s="20"/>
      <c r="AO54" s="20"/>
      <c r="AP54" s="20"/>
      <c r="AQ54" s="20"/>
      <c r="AR54" s="20"/>
      <c r="AS54" s="20"/>
      <c r="AT54" s="20"/>
      <c r="AU54" s="20"/>
      <c r="AV54" s="20"/>
      <c r="AW54" s="20"/>
      <c r="AX54" s="20"/>
      <c r="AY54" s="21"/>
      <c r="AZ54" s="19"/>
      <c r="BA54" s="20"/>
      <c r="BB54" s="20"/>
      <c r="BC54" s="20"/>
      <c r="BD54" s="20"/>
      <c r="BE54" s="20"/>
      <c r="BF54" s="20"/>
      <c r="BG54" s="20"/>
      <c r="BH54" s="21"/>
      <c r="BI54" s="19"/>
      <c r="BJ54" s="20"/>
      <c r="BK54" s="20"/>
      <c r="BL54" s="20"/>
      <c r="BM54" s="20"/>
      <c r="BN54" s="20"/>
      <c r="BO54" s="20"/>
      <c r="BP54" s="20"/>
      <c r="BQ54" s="21"/>
      <c r="BR54" s="19"/>
      <c r="BS54" s="20"/>
      <c r="BT54" s="20"/>
      <c r="BU54" s="20"/>
      <c r="BV54" s="20"/>
      <c r="BW54" s="20"/>
      <c r="BX54" s="20"/>
      <c r="BY54" s="20"/>
      <c r="BZ54" s="21"/>
      <c r="CA54" s="19"/>
      <c r="CB54" s="20"/>
      <c r="CC54" s="20"/>
      <c r="CD54" s="20"/>
      <c r="CE54" s="20"/>
      <c r="CF54" s="20"/>
      <c r="CG54" s="20"/>
      <c r="CH54" s="20"/>
      <c r="CI54" s="21"/>
      <c r="CJ54" s="19"/>
      <c r="CK54" s="20"/>
      <c r="CL54" s="20"/>
      <c r="CM54" s="20"/>
      <c r="CN54" s="20"/>
      <c r="CO54" s="20"/>
      <c r="CP54" s="20"/>
      <c r="CQ54" s="20"/>
      <c r="CR54" s="21"/>
      <c r="CS54" s="19"/>
      <c r="CT54" s="20"/>
      <c r="CU54" s="20"/>
      <c r="CV54" s="20"/>
      <c r="CW54" s="20"/>
      <c r="CX54" s="20"/>
      <c r="CY54" s="20"/>
      <c r="CZ54" s="20"/>
      <c r="DA54" s="20"/>
    </row>
    <row r="55" spans="1:105" ht="3" customHeight="1" x14ac:dyDescent="0.25"/>
    <row r="56" spans="1:105" s="9" customFormat="1" ht="11.25" x14ac:dyDescent="0.2">
      <c r="A56" s="10" t="s">
        <v>264</v>
      </c>
    </row>
    <row r="57" spans="1:105" s="9" customFormat="1" ht="11.25" x14ac:dyDescent="0.2">
      <c r="A57" s="10" t="s">
        <v>265</v>
      </c>
    </row>
    <row r="58" spans="1:105" s="9" customFormat="1" ht="11.25" x14ac:dyDescent="0.2">
      <c r="A58" s="10" t="s">
        <v>266</v>
      </c>
    </row>
    <row r="59" spans="1:105" s="9" customFormat="1" ht="11.25" x14ac:dyDescent="0.2">
      <c r="A59" s="10" t="s">
        <v>267</v>
      </c>
    </row>
    <row r="61" spans="1:105" s="11" customFormat="1" ht="45" customHeight="1" x14ac:dyDescent="0.2">
      <c r="F61" s="11" t="s">
        <v>268</v>
      </c>
      <c r="V61" s="81" t="s">
        <v>269</v>
      </c>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row>
    <row r="62" spans="1:105" ht="60" customHeight="1" x14ac:dyDescent="0.25">
      <c r="V62" s="81" t="s">
        <v>270</v>
      </c>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row>
    <row r="63" spans="1:105" ht="3" customHeight="1" x14ac:dyDescent="0.25"/>
  </sheetData>
  <customSheetViews>
    <customSheetView guid="{86145068-4FCE-46A2-8680-C8AFCBF587FC}" showPageBreaks="1" printArea="1" hiddenRows="1" topLeftCell="E12">
      <selection activeCell="CJ21" sqref="CJ21:CR21"/>
      <pageMargins left="0.78740157480314965" right="0.51181102362204722" top="0.59055118110236227" bottom="0.39370078740157483" header="0.19685039370078741" footer="0.19685039370078741"/>
      <pageSetup paperSize="9" scale="8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0326CDB4-2A1F-436B-ADF0-35C71DD90D30}" hiddenRows="1" topLeftCell="E12">
      <selection activeCell="CJ21" sqref="CJ21:CR21"/>
      <pageMargins left="0.78740157480314965" right="0.51181102362204722" top="0.59055118110236227" bottom="0.39370078740157483" header="0.19685039370078741" footer="0.19685039370078741"/>
      <pageSetup paperSize="9" scale="8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464">
    <mergeCell ref="A13:F13"/>
    <mergeCell ref="G13:AI13"/>
    <mergeCell ref="AJ13:AY13"/>
    <mergeCell ref="AZ13:BH13"/>
    <mergeCell ref="BI13:BQ13"/>
    <mergeCell ref="BR13:BZ13"/>
    <mergeCell ref="CA13:CI13"/>
    <mergeCell ref="CJ13:CR13"/>
    <mergeCell ref="CS13:DA13"/>
    <mergeCell ref="A12:F12"/>
    <mergeCell ref="G12:AI12"/>
    <mergeCell ref="AJ12:AY12"/>
    <mergeCell ref="AZ12:BH12"/>
    <mergeCell ref="BI12:BQ12"/>
    <mergeCell ref="BR12:BZ12"/>
    <mergeCell ref="CA12:CI12"/>
    <mergeCell ref="CJ12:CR12"/>
    <mergeCell ref="CS12:DA12"/>
    <mergeCell ref="A11:F11"/>
    <mergeCell ref="G11:AI11"/>
    <mergeCell ref="AJ11:AY11"/>
    <mergeCell ref="AZ11:BH11"/>
    <mergeCell ref="BI11:BQ11"/>
    <mergeCell ref="BR11:BZ11"/>
    <mergeCell ref="CA11:CI11"/>
    <mergeCell ref="CJ11:CR11"/>
    <mergeCell ref="CS11:DA11"/>
    <mergeCell ref="CS9:DA9"/>
    <mergeCell ref="A10:F10"/>
    <mergeCell ref="G10:AI10"/>
    <mergeCell ref="AJ10:AY10"/>
    <mergeCell ref="AZ10:BH10"/>
    <mergeCell ref="BI10:BQ10"/>
    <mergeCell ref="BR10:BZ10"/>
    <mergeCell ref="CA10:CI10"/>
    <mergeCell ref="CJ10:CR10"/>
    <mergeCell ref="CS10:DA10"/>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6:F26"/>
    <mergeCell ref="G26:AI26"/>
    <mergeCell ref="AJ26:AY26"/>
    <mergeCell ref="AZ26:BH26"/>
    <mergeCell ref="BI26:BQ26"/>
    <mergeCell ref="BR26:BZ26"/>
    <mergeCell ref="CA26:CI26"/>
    <mergeCell ref="CJ26:CR26"/>
    <mergeCell ref="CS26:DA26"/>
    <mergeCell ref="CA24:CI24"/>
    <mergeCell ref="CJ24:CR24"/>
    <mergeCell ref="CS24:DA24"/>
    <mergeCell ref="A25:F25"/>
    <mergeCell ref="G25:AI25"/>
    <mergeCell ref="AJ25:AY25"/>
    <mergeCell ref="AZ25:BH25"/>
    <mergeCell ref="BI25:BQ25"/>
    <mergeCell ref="BR25:BZ25"/>
    <mergeCell ref="CA25:CI25"/>
    <mergeCell ref="CJ25:CR25"/>
    <mergeCell ref="CS25:DA25"/>
    <mergeCell ref="A18:F18"/>
    <mergeCell ref="G18:AI18"/>
    <mergeCell ref="AJ18:AY18"/>
    <mergeCell ref="AZ18:BH18"/>
    <mergeCell ref="BI18:BQ18"/>
    <mergeCell ref="BR18:BZ18"/>
    <mergeCell ref="CA18:CI18"/>
    <mergeCell ref="CJ18:CR18"/>
    <mergeCell ref="CS18:DA18"/>
    <mergeCell ref="CA21:CI21"/>
    <mergeCell ref="CJ21:CR21"/>
    <mergeCell ref="CS21:DA21"/>
    <mergeCell ref="A22:F22"/>
    <mergeCell ref="G22:AI22"/>
    <mergeCell ref="AJ22:AY22"/>
    <mergeCell ref="AZ22:BH22"/>
    <mergeCell ref="BI22:BQ22"/>
    <mergeCell ref="BR22:BZ22"/>
    <mergeCell ref="CA22:CI22"/>
    <mergeCell ref="CJ22:CR22"/>
    <mergeCell ref="CS22:DA22"/>
    <mergeCell ref="V61:DA61"/>
    <mergeCell ref="V62:DA62"/>
    <mergeCell ref="BI54:BQ54"/>
    <mergeCell ref="BR54:BZ54"/>
    <mergeCell ref="CA54:CI54"/>
    <mergeCell ref="CJ54:CR54"/>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BR53:BZ53"/>
    <mergeCell ref="CA53:CI53"/>
    <mergeCell ref="CJ53:CR53"/>
    <mergeCell ref="CS53:DA53"/>
    <mergeCell ref="BI52:BQ52"/>
    <mergeCell ref="BR52:BZ52"/>
    <mergeCell ref="CA52:CI52"/>
    <mergeCell ref="CJ52:CR52"/>
    <mergeCell ref="A54:F54"/>
    <mergeCell ref="G54:AI54"/>
    <mergeCell ref="AJ54:AY54"/>
    <mergeCell ref="AZ54:BH54"/>
    <mergeCell ref="CS52:DA52"/>
    <mergeCell ref="A53:F53"/>
    <mergeCell ref="G53:AI53"/>
    <mergeCell ref="AJ53:AY53"/>
    <mergeCell ref="AZ53:BH53"/>
    <mergeCell ref="BI53:BQ53"/>
    <mergeCell ref="CS54:DA54"/>
    <mergeCell ref="BR51:BZ51"/>
    <mergeCell ref="CA51:CI51"/>
    <mergeCell ref="CJ51:CR51"/>
    <mergeCell ref="CS51:DA51"/>
    <mergeCell ref="BI50:BQ50"/>
    <mergeCell ref="BR50:BZ50"/>
    <mergeCell ref="CA50:CI50"/>
    <mergeCell ref="CJ50:CR50"/>
    <mergeCell ref="A52:F52"/>
    <mergeCell ref="G52:AI52"/>
    <mergeCell ref="AJ52:AY52"/>
    <mergeCell ref="AZ52:BH52"/>
    <mergeCell ref="CS50:DA50"/>
    <mergeCell ref="A51:F51"/>
    <mergeCell ref="G51:AI51"/>
    <mergeCell ref="AJ51:AY51"/>
    <mergeCell ref="AZ51:BH51"/>
    <mergeCell ref="BI51:BQ51"/>
    <mergeCell ref="BR49:BZ49"/>
    <mergeCell ref="CA49:CI49"/>
    <mergeCell ref="CJ49:CR49"/>
    <mergeCell ref="CS49:DA49"/>
    <mergeCell ref="BI48:BQ48"/>
    <mergeCell ref="BR48:BZ48"/>
    <mergeCell ref="CA48:CI48"/>
    <mergeCell ref="CJ48:CR48"/>
    <mergeCell ref="A50:F50"/>
    <mergeCell ref="G50:AI50"/>
    <mergeCell ref="AJ50:AY50"/>
    <mergeCell ref="AZ50:BH50"/>
    <mergeCell ref="CS48:DA48"/>
    <mergeCell ref="A49:F49"/>
    <mergeCell ref="G49:AI49"/>
    <mergeCell ref="AJ49:AY49"/>
    <mergeCell ref="AZ49:BH49"/>
    <mergeCell ref="BI49:BQ49"/>
    <mergeCell ref="BR47:BZ47"/>
    <mergeCell ref="CA47:CI47"/>
    <mergeCell ref="CJ47:CR47"/>
    <mergeCell ref="CS47:DA47"/>
    <mergeCell ref="BI46:BQ46"/>
    <mergeCell ref="BR46:BZ46"/>
    <mergeCell ref="CA46:CI46"/>
    <mergeCell ref="CJ46:CR46"/>
    <mergeCell ref="A48:F48"/>
    <mergeCell ref="G48:AI48"/>
    <mergeCell ref="AJ48:AY48"/>
    <mergeCell ref="AZ48:BH48"/>
    <mergeCell ref="CS46:DA46"/>
    <mergeCell ref="A47:F47"/>
    <mergeCell ref="G47:AI47"/>
    <mergeCell ref="AJ47:AY47"/>
    <mergeCell ref="AZ47:BH47"/>
    <mergeCell ref="BI47:BQ47"/>
    <mergeCell ref="BR45:BZ45"/>
    <mergeCell ref="CA45:CI45"/>
    <mergeCell ref="CJ45:CR45"/>
    <mergeCell ref="CS45:DA45"/>
    <mergeCell ref="BI44:BQ44"/>
    <mergeCell ref="BR44:BZ44"/>
    <mergeCell ref="CA44:CI44"/>
    <mergeCell ref="CJ44:CR44"/>
    <mergeCell ref="A46:F46"/>
    <mergeCell ref="G46:AI46"/>
    <mergeCell ref="AJ46:AY46"/>
    <mergeCell ref="AZ46:BH46"/>
    <mergeCell ref="CS44:DA44"/>
    <mergeCell ref="A45:F45"/>
    <mergeCell ref="G45:AI45"/>
    <mergeCell ref="AJ45:AY45"/>
    <mergeCell ref="AZ45:BH45"/>
    <mergeCell ref="BI45:BQ45"/>
    <mergeCell ref="BR43:BZ43"/>
    <mergeCell ref="CA43:CI43"/>
    <mergeCell ref="CJ43:CR43"/>
    <mergeCell ref="CS43:DA43"/>
    <mergeCell ref="BI42:BQ42"/>
    <mergeCell ref="BR42:BZ42"/>
    <mergeCell ref="CA42:CI42"/>
    <mergeCell ref="CJ42:CR42"/>
    <mergeCell ref="A44:F44"/>
    <mergeCell ref="G44:AI44"/>
    <mergeCell ref="AJ44:AY44"/>
    <mergeCell ref="AZ44:BH44"/>
    <mergeCell ref="CS42:DA42"/>
    <mergeCell ref="A43:F43"/>
    <mergeCell ref="G43:AI43"/>
    <mergeCell ref="AJ43:AY43"/>
    <mergeCell ref="AZ43:BH43"/>
    <mergeCell ref="BI43:BQ43"/>
    <mergeCell ref="BR41:BZ41"/>
    <mergeCell ref="CA41:CI41"/>
    <mergeCell ref="CJ41:CR41"/>
    <mergeCell ref="CS41:DA41"/>
    <mergeCell ref="BI40:BQ40"/>
    <mergeCell ref="BR40:BZ40"/>
    <mergeCell ref="CA40:CI40"/>
    <mergeCell ref="CJ40:CR40"/>
    <mergeCell ref="A42:F42"/>
    <mergeCell ref="G42:AI42"/>
    <mergeCell ref="AJ42:AY42"/>
    <mergeCell ref="AZ42:BH42"/>
    <mergeCell ref="CS40:DA40"/>
    <mergeCell ref="A41:F41"/>
    <mergeCell ref="G41:AI41"/>
    <mergeCell ref="AJ41:AY41"/>
    <mergeCell ref="AZ41:BH41"/>
    <mergeCell ref="BI41:BQ41"/>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29:BZ29"/>
    <mergeCell ref="CA29:CI29"/>
    <mergeCell ref="CJ29:CR29"/>
    <mergeCell ref="CS29:DA29"/>
    <mergeCell ref="BI23:BQ23"/>
    <mergeCell ref="BR23:BZ23"/>
    <mergeCell ref="CA23:CI23"/>
    <mergeCell ref="CJ23:CR23"/>
    <mergeCell ref="A30:F30"/>
    <mergeCell ref="G30:AI30"/>
    <mergeCell ref="AJ30:AY30"/>
    <mergeCell ref="AZ30:BH30"/>
    <mergeCell ref="CS23:DA23"/>
    <mergeCell ref="A29:F29"/>
    <mergeCell ref="G29:AI29"/>
    <mergeCell ref="AJ29:AY29"/>
    <mergeCell ref="AZ29:BH29"/>
    <mergeCell ref="BI29:BQ29"/>
    <mergeCell ref="A24:F24"/>
    <mergeCell ref="G24:AI24"/>
    <mergeCell ref="AJ24:AY24"/>
    <mergeCell ref="AZ24:BH24"/>
    <mergeCell ref="BI24:BQ24"/>
    <mergeCell ref="BR24:BZ24"/>
    <mergeCell ref="BR17:BZ17"/>
    <mergeCell ref="CA17:CI17"/>
    <mergeCell ref="CJ17:CR17"/>
    <mergeCell ref="CS17:DA17"/>
    <mergeCell ref="BI16:BQ16"/>
    <mergeCell ref="BR16:BZ16"/>
    <mergeCell ref="CA16:CI16"/>
    <mergeCell ref="CJ16:CR16"/>
    <mergeCell ref="A23:F23"/>
    <mergeCell ref="G23:AI23"/>
    <mergeCell ref="AJ23:AY23"/>
    <mergeCell ref="AZ23:BH23"/>
    <mergeCell ref="CS16:DA16"/>
    <mergeCell ref="A17:F17"/>
    <mergeCell ref="G17:AI17"/>
    <mergeCell ref="AJ17:AY17"/>
    <mergeCell ref="AZ17:BH17"/>
    <mergeCell ref="BI17:BQ17"/>
    <mergeCell ref="A21:F21"/>
    <mergeCell ref="G21:AI21"/>
    <mergeCell ref="AJ21:AY21"/>
    <mergeCell ref="AZ21:BH21"/>
    <mergeCell ref="BI21:BQ21"/>
    <mergeCell ref="BR21:BZ21"/>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1:CZ1"/>
    <mergeCell ref="AZ3:BQ3"/>
    <mergeCell ref="BR3:CI3"/>
    <mergeCell ref="BR4:BZ4"/>
    <mergeCell ref="CA4:CI4"/>
    <mergeCell ref="CJ3:DA3"/>
    <mergeCell ref="A14:F14"/>
    <mergeCell ref="G14:AI14"/>
    <mergeCell ref="AJ14:AY14"/>
    <mergeCell ref="AZ14:BH14"/>
    <mergeCell ref="CS7:DA7"/>
    <mergeCell ref="A8:F8"/>
    <mergeCell ref="G8:AI8"/>
    <mergeCell ref="AJ8:AY8"/>
    <mergeCell ref="AZ8:BH8"/>
    <mergeCell ref="BI8:BQ8"/>
    <mergeCell ref="A9:F9"/>
    <mergeCell ref="G9:AI9"/>
    <mergeCell ref="AJ9:AY9"/>
    <mergeCell ref="AZ9:BH9"/>
    <mergeCell ref="BI9:BQ9"/>
    <mergeCell ref="BR9:BZ9"/>
    <mergeCell ref="CA9:CI9"/>
    <mergeCell ref="CJ9:CR9"/>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scale="80" orientation="portrait" r:id="rId3"/>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Львова Наталья Александровна</cp:lastModifiedBy>
  <cp:lastPrinted>2019-06-10T07:22:27Z</cp:lastPrinted>
  <dcterms:created xsi:type="dcterms:W3CDTF">2011-01-11T10:25:48Z</dcterms:created>
  <dcterms:modified xsi:type="dcterms:W3CDTF">2020-04-29T07:22:05Z</dcterms:modified>
</cp:coreProperties>
</file>