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50" windowWidth="24000" windowHeight="14460" tabRatio="585" activeTab="2"/>
  </bookViews>
  <sheets>
    <sheet name="титул" sheetId="1" r:id="rId1"/>
    <sheet name="прил.1" sheetId="2" r:id="rId2"/>
    <sheet name="прил.2 стр.1_5" sheetId="3" r:id="rId3"/>
    <sheet name="разд.3 стр.1_4" sheetId="4" r:id="rId4"/>
  </sheets>
  <externalReferences>
    <externalReference r:id="rId7"/>
    <externalReference r:id="rId8"/>
    <externalReference r:id="rId9"/>
    <externalReference r:id="rId10"/>
    <externalReference r:id="rId11"/>
  </externalReferences>
  <definedNames>
    <definedName name="TABLE" localSheetId="2">'прил.2 стр.1_5'!$A$7:$F$43</definedName>
    <definedName name="TABLE" localSheetId="3">'разд.3 стр.1_4'!$A$8:$F$45</definedName>
    <definedName name="_xlnm.Print_Titles" localSheetId="2">'прил.2 стр.1_5'!$7:$7</definedName>
    <definedName name="_xlnm.Print_Titles" localSheetId="3">'разд.3 стр.1_4'!$8:$9</definedName>
    <definedName name="_xlnm.Print_Area" localSheetId="2">'прил.2 стр.1_5'!$A$1:$F$47</definedName>
    <definedName name="_xlnm.Print_Area" localSheetId="3">'разд.3 стр.1_4'!$A$1:$I$46</definedName>
  </definedNames>
  <calcPr fullCalcOnLoad="1"/>
</workbook>
</file>

<file path=xl/sharedStrings.xml><?xml version="1.0" encoding="utf-8"?>
<sst xmlns="http://schemas.openxmlformats.org/spreadsheetml/2006/main" count="246" uniqueCount="170">
  <si>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</si>
  <si>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</si>
  <si>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</si>
  <si>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</si>
  <si>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</si>
  <si>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</si>
  <si>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</si>
  <si>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</si>
  <si>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</si>
  <si>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</si>
  <si>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</si>
  <si>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</si>
  <si>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</si>
  <si>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</si>
  <si>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</si>
  <si>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</si>
  <si>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</si>
  <si>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</si>
  <si>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</si>
  <si>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</si>
  <si>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</si>
  <si>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</si>
  <si>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</si>
  <si>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</si>
  <si>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</si>
  <si>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</si>
  <si>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</si>
  <si>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</si>
  <si>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</si>
  <si>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</si>
  <si>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</si>
  <si>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</si>
  <si>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</si>
  <si>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</si>
  <si>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</si>
  <si>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</si>
  <si>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</si>
  <si>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</si>
  <si>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</si>
  <si>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</si>
  <si>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</si>
  <si>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</si>
  <si>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</si>
  <si>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</si>
  <si>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</si>
  <si>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</si>
  <si>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</si>
  <si>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</si>
  <si>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</si>
  <si>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</si>
  <si>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</si>
  <si>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</si>
  <si>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</si>
  <si>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</si>
  <si>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</si>
  <si>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</si>
  <si>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</si>
  <si>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</si>
  <si>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</si>
  <si>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</si>
  <si>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</si>
  <si>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</si>
  <si>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</si>
  <si>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</si>
  <si>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</si>
  <si>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</si>
  <si>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</si>
  <si>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</si>
  <si>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</si>
  <si>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</si>
  <si>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</si>
  <si>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</si>
  <si>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</si>
  <si>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</si>
  <si>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</si>
  <si>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</si>
  <si>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</si>
  <si>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</si>
  <si>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</si>
  <si>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</si>
  <si>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</si>
  <si>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</si>
  <si>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</si>
  <si>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</si>
  <si>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</si>
  <si>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</si>
  <si>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</si>
  <si>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</si>
  <si>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</si>
  <si>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</si>
  <si>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</si>
  <si>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</si>
  <si>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</si>
  <si>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</si>
  <si>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</si>
  <si>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</si>
  <si>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</si>
  <si>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</si>
  <si>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</si>
  <si>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</si>
  <si>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</si>
  <si>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</si>
  <si>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</si>
  <si>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</si>
  <si>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</si>
  <si>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</si>
  <si>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</si>
  <si>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</si>
  <si>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</si>
  <si>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</si>
  <si>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</si>
  <si>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</si>
  <si>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</si>
  <si>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</si>
  <si>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</si>
  <si>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</si>
  <si>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</si>
  <si>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</si>
  <si>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</si>
  <si>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</si>
  <si>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</si>
  <si>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</si>
  <si>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</si>
  <si>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</si>
  <si>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</si>
  <si>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</si>
  <si>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</si>
  <si>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</si>
  <si>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</si>
  <si>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</si>
  <si>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</si>
  <si>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</si>
  <si>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</si>
  <si>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</si>
  <si>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</si>
  <si>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</si>
  <si>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</si>
  <si>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</si>
  <si>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</si>
  <si>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</si>
  <si>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</si>
  <si>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</si>
  <si>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</si>
  <si>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</si>
  <si>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</si>
  <si>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</si>
  <si>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</si>
  <si>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</si>
  <si>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</si>
  <si>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</si>
  <si>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</si>
  <si>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</si>
  <si>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</si>
  <si>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</si>
  <si>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</si>
  <si>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</si>
  <si>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</si>
  <si>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</si>
  <si>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</si>
  <si>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</si>
  <si>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</si>
  <si>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Мажурин Виктор Александрович</t>
  </si>
  <si>
    <t>ent_secr@energoneft-t.ru</t>
  </si>
  <si>
    <t>(382 59) 6-30-04</t>
  </si>
  <si>
    <t>(382 59) 6-36-07</t>
  </si>
  <si>
    <t>-</t>
  </si>
  <si>
    <t>ООО "ЭНТ" воздерживается от присоединения к тарифному соглашению до 31.12.2019г.</t>
  </si>
  <si>
    <t>Фактические показатели 
за 2017 год</t>
  </si>
  <si>
    <t>Показатели, утвержденные 
на 2018г.</t>
  </si>
  <si>
    <t>Предложения 
на расчетный период регулирования 2019г.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</si>
</sst>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00_р_._-;\-* #,##0.000_р_._-;_-* &quot;-&quot;??_р_._-;_-@_-"/>
    <numFmt numFmtId="179" formatCode="0.00000000"/>
    <numFmt numFmtId="180" formatCode="0.0000000"/>
    <numFmt numFmtId="181" formatCode="0.000000"/>
    <numFmt numFmtId="182" formatCode="0.00000"/>
    <numFmt numFmtId="183" formatCode="0.0000"/>
    <numFmt numFmtId="184" formatCode="0.000"/>
    <numFmt numFmtId="185" formatCode="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9" fillId="0" borderId="13" xfId="53" applyFont="1" applyBorder="1" applyAlignment="1">
      <alignment horizontal="center" vertical="center" wrapText="1"/>
      <protection/>
    </xf>
    <xf numFmtId="0" fontId="9" fillId="0" borderId="14"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Border="1" applyAlignment="1">
      <alignment horizontal="center" vertical="top"/>
      <protection/>
    </xf>
    <xf numFmtId="0" fontId="9" fillId="0" borderId="15" xfId="53" applyFont="1" applyBorder="1" applyAlignment="1">
      <alignment horizontal="center" vertical="top" wrapText="1"/>
      <protection/>
    </xf>
    <xf numFmtId="0" fontId="9" fillId="0" borderId="15" xfId="53" applyFont="1" applyBorder="1" applyAlignment="1">
      <alignment horizontal="left" vertical="top" wrapText="1"/>
      <protection/>
    </xf>
    <xf numFmtId="0" fontId="9" fillId="0" borderId="15" xfId="53" applyFont="1" applyBorder="1" applyAlignment="1">
      <alignment horizontal="center" vertical="top"/>
      <protection/>
    </xf>
    <xf numFmtId="0" fontId="3" fillId="0" borderId="0" xfId="0" applyFont="1" applyAlignment="1">
      <alignment horizontal="left" vertical="center" indent="15"/>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1"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centerContinuous" vertical="center"/>
    </xf>
    <xf numFmtId="0" fontId="0" fillId="0" borderId="0" xfId="0" applyAlignment="1">
      <alignment horizontal="centerContinuous"/>
    </xf>
    <xf numFmtId="0" fontId="3" fillId="0" borderId="0" xfId="0" applyFont="1" applyAlignment="1">
      <alignment horizontal="right" vertical="center"/>
    </xf>
    <xf numFmtId="0" fontId="12" fillId="0" borderId="0" xfId="0" applyFont="1" applyAlignment="1">
      <alignment horizontal="right" vertical="center"/>
    </xf>
    <xf numFmtId="0" fontId="15" fillId="0" borderId="15" xfId="0" applyFont="1" applyBorder="1" applyAlignment="1">
      <alignment horizontal="left"/>
    </xf>
    <xf numFmtId="0" fontId="7" fillId="0" borderId="0" xfId="0" applyFont="1" applyAlignment="1">
      <alignment horizontal="left" wrapText="1"/>
    </xf>
    <xf numFmtId="0" fontId="0" fillId="0" borderId="0" xfId="0" applyAlignment="1">
      <alignment vertical="center"/>
    </xf>
    <xf numFmtId="0" fontId="3" fillId="0" borderId="0" xfId="0" applyFont="1" applyBorder="1" applyAlignment="1">
      <alignment horizontal="left" vertical="center" wrapText="1"/>
    </xf>
    <xf numFmtId="0" fontId="7" fillId="0" borderId="16" xfId="0" applyFont="1" applyBorder="1" applyAlignment="1">
      <alignment horizontal="center" wrapText="1"/>
    </xf>
    <xf numFmtId="0" fontId="1" fillId="0" borderId="15" xfId="0" applyFont="1" applyBorder="1" applyAlignment="1">
      <alignment horizontal="left" vertical="center"/>
    </xf>
    <xf numFmtId="0" fontId="39" fillId="0" borderId="0" xfId="42" applyAlignment="1">
      <alignment/>
    </xf>
    <xf numFmtId="0" fontId="9" fillId="7" borderId="0" xfId="53" applyFont="1" applyFill="1" applyBorder="1" applyAlignment="1">
      <alignment horizontal="center" vertical="top" wrapText="1"/>
      <protection/>
    </xf>
    <xf numFmtId="0" fontId="9" fillId="7" borderId="0" xfId="53" applyFont="1" applyFill="1" applyBorder="1" applyAlignment="1">
      <alignment horizontal="left" vertical="top" wrapText="1"/>
      <protection/>
    </xf>
    <xf numFmtId="0" fontId="9" fillId="7" borderId="0" xfId="53" applyFont="1" applyFill="1" applyBorder="1" applyAlignment="1">
      <alignment horizontal="center" vertical="top"/>
      <protection/>
    </xf>
    <xf numFmtId="0" fontId="1" fillId="7" borderId="0" xfId="0" applyFont="1" applyFill="1" applyAlignment="1">
      <alignment horizontal="center" vertical="top" wrapText="1"/>
    </xf>
    <xf numFmtId="0" fontId="1" fillId="7" borderId="0" xfId="0" applyFont="1" applyFill="1" applyAlignment="1">
      <alignment horizontal="left" vertical="top" wrapText="1"/>
    </xf>
    <xf numFmtId="0" fontId="1" fillId="7" borderId="0" xfId="0" applyFont="1" applyFill="1" applyAlignment="1">
      <alignment horizontal="center" vertical="top"/>
    </xf>
    <xf numFmtId="4" fontId="1" fillId="7" borderId="0" xfId="0" applyNumberFormat="1" applyFont="1" applyFill="1" applyAlignment="1">
      <alignment horizontal="center" vertical="top"/>
    </xf>
    <xf numFmtId="10" fontId="1" fillId="7" borderId="0" xfId="57" applyNumberFormat="1" applyFont="1" applyFill="1" applyAlignment="1">
      <alignment horizontal="center" vertical="top"/>
    </xf>
    <xf numFmtId="0" fontId="1" fillId="7" borderId="0" xfId="0" applyFont="1" applyFill="1" applyBorder="1" applyAlignment="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lignment horizontal="center" vertical="top"/>
    </xf>
    <xf numFmtId="0" fontId="1" fillId="7" borderId="15" xfId="0" applyFont="1" applyFill="1" applyBorder="1" applyAlignment="1">
      <alignment horizontal="center" vertical="top" wrapText="1"/>
    </xf>
    <xf numFmtId="0" fontId="1" fillId="7" borderId="15" xfId="0" applyFont="1" applyFill="1" applyBorder="1" applyAlignment="1">
      <alignment horizontal="left" vertical="top" wrapText="1"/>
    </xf>
    <xf numFmtId="0" fontId="1" fillId="7" borderId="15" xfId="0" applyFont="1" applyFill="1" applyBorder="1" applyAlignment="1">
      <alignment horizontal="center" vertical="top"/>
    </xf>
    <xf numFmtId="171" fontId="1" fillId="7" borderId="0" xfId="0" applyNumberFormat="1" applyFont="1" applyFill="1" applyAlignment="1">
      <alignment horizontal="center" vertical="top"/>
    </xf>
    <xf numFmtId="0" fontId="1" fillId="0" borderId="0" xfId="0" applyFont="1" applyAlignment="1">
      <alignment horizontal="center" vertical="center"/>
    </xf>
    <xf numFmtId="177" fontId="1" fillId="7" borderId="0" xfId="0" applyNumberFormat="1" applyFont="1" applyFill="1" applyAlignment="1">
      <alignment horizontal="center" vertical="top"/>
    </xf>
    <xf numFmtId="171" fontId="1" fillId="7" borderId="0" xfId="60" applyFont="1" applyFill="1" applyAlignment="1">
      <alignment horizontal="center" vertical="top"/>
    </xf>
    <xf numFmtId="171" fontId="1" fillId="0" borderId="0" xfId="0" applyNumberFormat="1" applyFont="1" applyAlignment="1">
      <alignment horizontal="center" vertical="top"/>
    </xf>
    <xf numFmtId="171" fontId="1" fillId="0" borderId="0" xfId="60" applyFont="1" applyAlignment="1">
      <alignment horizontal="left" vertical="center"/>
    </xf>
    <xf numFmtId="2" fontId="9" fillId="7" borderId="0" xfId="53" applyNumberFormat="1" applyFont="1" applyFill="1" applyBorder="1" applyAlignment="1">
      <alignment horizontal="center" vertical="top"/>
      <protection/>
    </xf>
    <xf numFmtId="171" fontId="9" fillId="7" borderId="0" xfId="53" applyNumberFormat="1" applyFont="1" applyFill="1" applyBorder="1" applyAlignment="1">
      <alignment horizontal="center" vertical="top"/>
      <protection/>
    </xf>
    <xf numFmtId="171" fontId="1" fillId="0" borderId="0" xfId="60" applyFont="1" applyAlignment="1">
      <alignment/>
    </xf>
    <xf numFmtId="171" fontId="1" fillId="0" borderId="0" xfId="60" applyFont="1" applyAlignment="1">
      <alignment horizontal="center" vertical="center" wrapText="1"/>
    </xf>
    <xf numFmtId="171" fontId="1" fillId="0" borderId="0" xfId="60" applyFont="1" applyAlignment="1">
      <alignment vertical="top"/>
    </xf>
    <xf numFmtId="171" fontId="3" fillId="0" borderId="0" xfId="60" applyFont="1" applyAlignment="1">
      <alignment/>
    </xf>
    <xf numFmtId="171" fontId="1" fillId="7" borderId="0" xfId="60" applyFont="1" applyFill="1" applyAlignment="1">
      <alignment vertical="top"/>
    </xf>
    <xf numFmtId="0" fontId="7" fillId="0" borderId="0" xfId="0" applyFont="1" applyAlignment="1">
      <alignment horizontal="left" vertical="center"/>
    </xf>
    <xf numFmtId="0" fontId="52" fillId="7" borderId="15" xfId="0" applyFont="1" applyFill="1" applyBorder="1" applyAlignment="1">
      <alignment horizontal="center" vertical="top"/>
    </xf>
    <xf numFmtId="171" fontId="1" fillId="7" borderId="0" xfId="60" applyFont="1" applyFill="1" applyAlignment="1">
      <alignment horizontal="center" vertical="center"/>
    </xf>
    <xf numFmtId="0" fontId="3" fillId="0" borderId="0" xfId="0" applyFont="1" applyBorder="1" applyAlignment="1">
      <alignment horizontal="center" wrapText="1"/>
    </xf>
    <xf numFmtId="171" fontId="10" fillId="0" borderId="0" xfId="60" applyFont="1" applyAlignment="1">
      <alignment vertical="top"/>
    </xf>
    <xf numFmtId="0" fontId="7" fillId="0" borderId="0" xfId="0" applyFont="1" applyAlignment="1">
      <alignment horizontal="center" wrapText="1"/>
    </xf>
    <xf numFmtId="0" fontId="7" fillId="0" borderId="0" xfId="0" applyFont="1" applyAlignment="1">
      <alignment horizontal="center"/>
    </xf>
    <xf numFmtId="0" fontId="1" fillId="7" borderId="0" xfId="0" applyFont="1" applyFill="1" applyBorder="1" applyAlignment="1">
      <alignment horizontal="center" vertical="center" wrapText="1"/>
    </xf>
    <xf numFmtId="0" fontId="3" fillId="0" borderId="0" xfId="0" applyFont="1" applyAlignment="1">
      <alignment horizontal="left" wrapText="1" indent="3"/>
    </xf>
    <xf numFmtId="0" fontId="9" fillId="0" borderId="17"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9" fillId="0" borderId="14"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t\files\&#1056;&#1069;&#1050;%202019\&#1041;&#1091;&#1093;&#1075;&#1072;&#1083;&#1090;&#1077;&#1088;&#1089;&#1082;&#1072;&#1103;%20&#1086;&#1090;&#1095;&#1105;&#1090;&#1085;&#1086;&#1089;&#1090;&#1100;\&#1060;&#1086;&#1088;&#1084;&#1072;%202%20&#1092;&#1072;&#1082;&#1090;%202017&#10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t\files\&#1056;&#1069;&#1050;%202019\&#1055;&#1077;&#1088;&#1077;&#1076;&#1072;&#1095;&#1072;%20&#1101;&#1083;&#1077;&#1082;&#1090;&#1088;&#1086;&#1101;&#1085;&#1088;&#1077;&#1075;&#1080;&#1080;\&#1058;&#1102;&#1084;&#1077;&#1085;&#1089;&#1082;&#1072;&#1103;%20&#1086;&#1073;&#1083;&#1072;&#1089;&#1090;&#1100;\&#1057;&#1084;&#1077;&#1090;&#1099;\&#1055;&#1077;&#1088;&#1077;&#1076;&#1072;&#1095;&#1072;%20&#1058;&#1102;&#1084;&#1077;&#1085;&#1100;_&#1089;&#1084;&#1077;&#1090;&#1072;%20&#1085;&#1072;%202019&#1075;&#1086;&#107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t\files\&#1056;&#1069;&#1050;%202019\&#1055;&#1077;&#1088;&#1077;&#1076;&#1072;&#1095;&#1072;%20&#1101;&#1083;&#1077;&#1082;&#1090;&#1088;&#1086;&#1101;&#1085;&#1088;&#1077;&#1075;&#1080;&#1080;\&#1058;&#1102;&#1084;&#1077;&#1085;&#1089;&#1082;&#1072;&#1103;%20&#1086;&#1073;&#1083;&#1072;&#1089;&#1090;&#1100;\&#1041;&#1072;&#1083;&#1072;&#1085;&#1089;&#1099;\FORM3.1.2019(v1.0).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t\files\&#1056;&#1069;&#1050;%202019\&#1055;&#1077;&#1088;&#1077;&#1076;&#1072;&#1095;&#1072;%20&#1101;&#1083;&#1077;&#1082;&#1090;&#1088;&#1086;&#1101;&#1085;&#1088;&#1077;&#1075;&#1080;&#1080;\&#1058;&#1102;&#1084;&#1077;&#1085;&#1089;&#1082;&#1072;&#1103;%20&#1086;&#1073;&#1083;&#1072;&#1089;&#1090;&#1100;\&#1041;&#1072;&#1083;&#1072;&#1085;&#1089;&#1099;\&#1055;&#1077;&#1088;&#1077;&#1076;&#1072;&#1095;&#1072;%20&#1058;&#1102;&#1084;&#1077;&#1085;&#1100;_&#1090;&#1072;&#1088;&#1080;&#1092;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2 тыс."/>
      <sheetName val="ф.2 руб."/>
      <sheetName val="2110-20"/>
      <sheetName val="2320"/>
      <sheetName val="2340"/>
      <sheetName val="2350"/>
      <sheetName val="Ф2 по ВД"/>
      <sheetName val="Ф2 по ВД 2016г."/>
      <sheetName val="2462"/>
      <sheetName val="Ф2 за мес из 1с"/>
    </sheetNames>
    <sheetDataSet>
      <sheetData sheetId="0">
        <row r="20">
          <cell r="D20">
            <v>2637435</v>
          </cell>
        </row>
        <row r="68">
          <cell r="D68">
            <v>28754</v>
          </cell>
        </row>
        <row r="83">
          <cell r="D83">
            <v>21742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4">
        <row r="612">
          <cell r="C612">
            <v>40222.03547798749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5 смета с расшифр.цеховых"/>
      <sheetName val="сводный расчет"/>
      <sheetName val="ф.3 без АУП ф.2017"/>
      <sheetName val="ф.3 свод ф.2017"/>
      <sheetName val="ф3 по сч. ф.2017"/>
      <sheetName val="смета"/>
      <sheetName val="без 26сч."/>
      <sheetName val="бу.факт 2013корр.сч."/>
      <sheetName val="Расшиф к 1.21. Тюмень"/>
      <sheetName val="Расшифровка баланс.прибыли 1.21"/>
      <sheetName val="к 1.21 СВОД ЭНТ"/>
      <sheetName val="вспомогательное производств"/>
      <sheetName val="вспомогат.произ-во"/>
      <sheetName val="ф.1"/>
      <sheetName val="P 2.1"/>
      <sheetName val="P2.2"/>
      <sheetName val="факт вспомогат.пр-во"/>
      <sheetName val="свод бу"/>
      <sheetName val="16"/>
      <sheetName val="фзп анализ"/>
      <sheetName val="потери факт 2017"/>
      <sheetName val="услуга факт 2017"/>
      <sheetName val="Таблица 1"/>
      <sheetName val="Таблица 2"/>
      <sheetName val="Таблица 3"/>
      <sheetName val="Таблица 4"/>
      <sheetName val="КОРР"/>
      <sheetName val="Лист5"/>
    </sheetNames>
    <sheetDataSet>
      <sheetData sheetId="1">
        <row r="11">
          <cell r="G11">
            <v>455.95400000000006</v>
          </cell>
          <cell r="H11">
            <v>455.954</v>
          </cell>
          <cell r="J11">
            <v>455.954</v>
          </cell>
        </row>
        <row r="20">
          <cell r="G20">
            <v>1850.50618</v>
          </cell>
          <cell r="H20">
            <v>1786.8766740299998</v>
          </cell>
          <cell r="J20">
            <v>1797.4013776400366</v>
          </cell>
        </row>
        <row r="23">
          <cell r="G23">
            <v>6868.23554</v>
          </cell>
          <cell r="H23">
            <v>8270.42637534961</v>
          </cell>
          <cell r="J23">
            <v>8319.139186700419</v>
          </cell>
        </row>
        <row r="43">
          <cell r="G43">
            <v>11678.279837612085</v>
          </cell>
          <cell r="H43">
            <v>13985.812493436937</v>
          </cell>
          <cell r="J43">
            <v>14068.188929023281</v>
          </cell>
        </row>
        <row r="93">
          <cell r="G93">
            <v>2553.3359393325013</v>
          </cell>
          <cell r="H93">
            <v>2761.726299069404</v>
          </cell>
          <cell r="J93">
            <v>2876.39138094458</v>
          </cell>
        </row>
        <row r="95">
          <cell r="J95">
            <v>992.4600509818385</v>
          </cell>
        </row>
        <row r="96">
          <cell r="H96">
            <v>-1626.6166656963194</v>
          </cell>
        </row>
        <row r="123">
          <cell r="G123">
            <v>0.04339994100497125</v>
          </cell>
        </row>
        <row r="125">
          <cell r="G125">
            <v>41.29293200000001</v>
          </cell>
          <cell r="H125">
            <v>39.645952</v>
          </cell>
          <cell r="J125">
            <v>42.25600093395364</v>
          </cell>
        </row>
        <row r="143">
          <cell r="G143">
            <v>8.652637294451784</v>
          </cell>
          <cell r="H143">
            <v>9.9</v>
          </cell>
          <cell r="J143">
            <v>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AllSheetsInThisWorkbook"/>
      <sheetName val="et_union_hor"/>
      <sheetName val="modProv"/>
      <sheetName val="modHTTP"/>
      <sheetName val="modReestr"/>
      <sheetName val="modfrmReestr"/>
      <sheetName val="modfrmRegion"/>
      <sheetName val="modfrmAuthorization"/>
      <sheetName val="modfrmDateChoose"/>
      <sheetName val="REESTR_ORG"/>
      <sheetName val="modClassifierValidate"/>
      <sheetName val="modHyp"/>
      <sheetName val="modList00"/>
      <sheetName val="modList03"/>
      <sheetName val="modList04"/>
      <sheetName val="modInstruction"/>
      <sheetName val="modUpdTemplMain"/>
      <sheetName val="modfrmCheckUpdates"/>
    </sheetNames>
    <sheetDataSet>
      <sheetData sheetId="3">
        <row r="27">
          <cell r="H27">
            <v>4.77225</v>
          </cell>
        </row>
        <row r="30">
          <cell r="I30">
            <v>4.482333333333332</v>
          </cell>
          <cell r="V30">
            <v>4.854764366025234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ередача Тюмень Тар."/>
    </sheetNames>
    <sheetDataSet>
      <sheetData sheetId="0">
        <row r="8">
          <cell r="Y8">
            <v>303660.4462031051</v>
          </cell>
          <cell r="AD8">
            <v>303660.4462031051</v>
          </cell>
        </row>
        <row r="15">
          <cell r="V15">
            <v>113.49746835334201</v>
          </cell>
          <cell r="AA15">
            <v>113.49741944580019</v>
          </cell>
        </row>
        <row r="22">
          <cell r="AF22">
            <v>537.9824957627246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t_secr@energoneft-t.r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7"/>
  <sheetViews>
    <sheetView zoomScalePageLayoutView="0" workbookViewId="0" topLeftCell="A1">
      <selection activeCell="B33" sqref="B33"/>
    </sheetView>
  </sheetViews>
  <sheetFormatPr defaultColWidth="9.00390625" defaultRowHeight="12.75"/>
  <cols>
    <col min="1" max="1" width="32.875" style="0" customWidth="1"/>
    <col min="2" max="2" width="54.875" style="0" customWidth="1"/>
  </cols>
  <sheetData>
    <row r="1" spans="2:3" ht="12.75">
      <c r="B1" s="31"/>
      <c r="C1" s="36" t="s">
        <v>133</v>
      </c>
    </row>
    <row r="2" spans="2:3" ht="12.75">
      <c r="B2" s="31"/>
      <c r="C2" s="36" t="s">
        <v>134</v>
      </c>
    </row>
    <row r="3" spans="2:3" ht="12.75">
      <c r="B3" s="31"/>
      <c r="C3" s="37" t="s">
        <v>135</v>
      </c>
    </row>
    <row r="4" spans="2:3" ht="12.75">
      <c r="B4" s="31"/>
      <c r="C4" s="37" t="s">
        <v>136</v>
      </c>
    </row>
    <row r="5" spans="2:3" ht="15.75">
      <c r="B5" s="31"/>
      <c r="C5" s="28" t="s">
        <v>137</v>
      </c>
    </row>
    <row r="6" spans="1:3" ht="44.25" customHeight="1">
      <c r="A6" s="34" t="s">
        <v>138</v>
      </c>
      <c r="B6" s="35"/>
      <c r="C6" s="35"/>
    </row>
    <row r="7" spans="1:3" ht="16.5">
      <c r="A7" s="34" t="s">
        <v>139</v>
      </c>
      <c r="B7" s="35"/>
      <c r="C7" s="35"/>
    </row>
    <row r="8" spans="1:3" ht="64.5" customHeight="1" thickBot="1">
      <c r="A8" s="39" t="s">
        <v>140</v>
      </c>
      <c r="B8" s="42">
        <v>2019</v>
      </c>
      <c r="C8" s="39" t="s">
        <v>141</v>
      </c>
    </row>
    <row r="9" spans="1:3" ht="12.75">
      <c r="A9" s="41"/>
      <c r="B9" s="75" t="s">
        <v>142</v>
      </c>
      <c r="C9" s="41"/>
    </row>
    <row r="10" spans="1:3" ht="15.75">
      <c r="A10" s="43" t="s">
        <v>157</v>
      </c>
      <c r="B10" s="38"/>
      <c r="C10" s="38"/>
    </row>
    <row r="11" spans="2:3" ht="12.75">
      <c r="B11" s="30" t="s">
        <v>143</v>
      </c>
      <c r="C11" s="31"/>
    </row>
    <row r="12" spans="1:3" ht="15.75">
      <c r="A12" s="32"/>
      <c r="B12" s="31"/>
      <c r="C12" s="31"/>
    </row>
    <row r="13" spans="1:3" ht="12.75">
      <c r="A13" s="33"/>
      <c r="B13" s="31"/>
      <c r="C13" s="31"/>
    </row>
    <row r="14" spans="1:3" ht="15.75">
      <c r="A14" s="32"/>
      <c r="B14" s="31"/>
      <c r="C14" s="31"/>
    </row>
    <row r="15" spans="1:3" ht="15.75">
      <c r="A15" s="32"/>
      <c r="B15" s="31"/>
      <c r="C15" s="31"/>
    </row>
    <row r="16" spans="1:3" ht="15.75">
      <c r="A16" s="32"/>
      <c r="B16" s="31"/>
      <c r="C16" s="31"/>
    </row>
    <row r="17" spans="1:3" ht="15.75">
      <c r="A17" s="32"/>
      <c r="B17" s="31"/>
      <c r="C17" s="3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4"/>
  <sheetViews>
    <sheetView zoomScalePageLayoutView="0" workbookViewId="0" topLeftCell="A1">
      <selection activeCell="I32" sqref="I32"/>
    </sheetView>
  </sheetViews>
  <sheetFormatPr defaultColWidth="9.00390625" defaultRowHeight="12.75"/>
  <cols>
    <col min="1" max="1" width="30.75390625" style="0" customWidth="1"/>
    <col min="2" max="2" width="11.00390625" style="0" bestFit="1" customWidth="1"/>
  </cols>
  <sheetData>
    <row r="2" ht="12.75">
      <c r="H2" s="36" t="s">
        <v>144</v>
      </c>
    </row>
    <row r="3" ht="12.75">
      <c r="H3" s="36" t="s">
        <v>145</v>
      </c>
    </row>
    <row r="4" ht="12.75">
      <c r="A4" s="27"/>
    </row>
    <row r="5" ht="12.75">
      <c r="A5" s="27"/>
    </row>
    <row r="6" ht="16.5">
      <c r="A6" s="72" t="s">
        <v>146</v>
      </c>
    </row>
    <row r="7" spans="1:2" ht="48.75" customHeight="1">
      <c r="A7" s="29" t="s">
        <v>147</v>
      </c>
      <c r="B7" s="40" t="s">
        <v>158</v>
      </c>
    </row>
    <row r="8" ht="15.75">
      <c r="A8" s="29"/>
    </row>
    <row r="9" spans="1:2" ht="15.75">
      <c r="A9" s="29" t="s">
        <v>148</v>
      </c>
      <c r="B9" t="s">
        <v>159</v>
      </c>
    </row>
    <row r="10" ht="15.75">
      <c r="A10" s="29"/>
    </row>
    <row r="11" spans="1:2" ht="15.75">
      <c r="A11" s="29" t="s">
        <v>149</v>
      </c>
      <c r="B11" t="s">
        <v>160</v>
      </c>
    </row>
    <row r="12" ht="15.75">
      <c r="A12" s="29"/>
    </row>
    <row r="13" spans="1:2" ht="15.75">
      <c r="A13" s="29" t="s">
        <v>150</v>
      </c>
      <c r="B13" t="s">
        <v>160</v>
      </c>
    </row>
    <row r="14" ht="15.75">
      <c r="A14" s="29"/>
    </row>
    <row r="15" spans="1:2" ht="15.75">
      <c r="A15" s="29" t="s">
        <v>151</v>
      </c>
      <c r="B15">
        <v>7022010799</v>
      </c>
    </row>
    <row r="16" ht="15.75">
      <c r="A16" s="29"/>
    </row>
    <row r="17" spans="1:2" ht="15.75">
      <c r="A17" s="29" t="s">
        <v>152</v>
      </c>
      <c r="B17">
        <v>702201001</v>
      </c>
    </row>
    <row r="18" spans="1:2" ht="15.75">
      <c r="A18" s="29" t="s">
        <v>153</v>
      </c>
      <c r="B18" t="s">
        <v>161</v>
      </c>
    </row>
    <row r="19" ht="15.75">
      <c r="A19" s="29"/>
    </row>
    <row r="20" spans="1:2" ht="15.75">
      <c r="A20" s="29" t="s">
        <v>154</v>
      </c>
      <c r="B20" s="44" t="s">
        <v>162</v>
      </c>
    </row>
    <row r="21" ht="15.75">
      <c r="A21" s="29"/>
    </row>
    <row r="22" spans="1:2" ht="15.75">
      <c r="A22" s="29" t="s">
        <v>155</v>
      </c>
      <c r="B22" t="s">
        <v>163</v>
      </c>
    </row>
    <row r="23" ht="15.75">
      <c r="A23" s="29"/>
    </row>
    <row r="24" spans="1:2" ht="15.75">
      <c r="A24" s="29" t="s">
        <v>156</v>
      </c>
      <c r="B24" t="s">
        <v>164</v>
      </c>
    </row>
  </sheetData>
  <sheetProtection/>
  <hyperlinks>
    <hyperlink ref="B20" r:id="rId1" display="ent_secr@energoneft-t.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tabSelected="1" zoomScale="80" zoomScaleNormal="80" zoomScaleSheetLayoutView="90" zoomScalePageLayoutView="0" workbookViewId="0" topLeftCell="A1">
      <pane xSplit="3" ySplit="7" topLeftCell="D18" activePane="bottomRight" state="frozen"/>
      <selection pane="topLeft" activeCell="A1" sqref="A1"/>
      <selection pane="topRight" activeCell="D1" sqref="D1"/>
      <selection pane="bottomLeft" activeCell="A8" sqref="A8"/>
      <selection pane="bottomRight" activeCell="F24" sqref="F24"/>
    </sheetView>
  </sheetViews>
  <sheetFormatPr defaultColWidth="9.00390625" defaultRowHeight="12.75"/>
  <cols>
    <col min="1" max="1" width="6.625" style="1" customWidth="1"/>
    <col min="2" max="2" width="31.00390625" style="1" customWidth="1"/>
    <col min="3" max="3" width="12.25390625" style="1" customWidth="1"/>
    <col min="4" max="6" width="29.625" style="1" customWidth="1"/>
    <col min="7" max="7" width="9.125" style="1" customWidth="1"/>
    <col min="8" max="10" width="13.75390625" style="67" bestFit="1" customWidth="1"/>
    <col min="11" max="16384" width="9.125" style="1" customWidth="1"/>
  </cols>
  <sheetData>
    <row r="1" ht="54" customHeight="1">
      <c r="F1" s="9" t="s">
        <v>54</v>
      </c>
    </row>
    <row r="4" spans="1:6" ht="39" customHeight="1">
      <c r="A4" s="77" t="s">
        <v>78</v>
      </c>
      <c r="B4" s="78"/>
      <c r="C4" s="78"/>
      <c r="D4" s="78"/>
      <c r="E4" s="78"/>
      <c r="F4" s="78"/>
    </row>
    <row r="7" spans="1:10" s="8" customFormat="1" ht="55.5" customHeight="1">
      <c r="A7" s="5" t="s">
        <v>53</v>
      </c>
      <c r="B7" s="6" t="s">
        <v>0</v>
      </c>
      <c r="C7" s="6" t="s">
        <v>1</v>
      </c>
      <c r="D7" s="6" t="s">
        <v>167</v>
      </c>
      <c r="E7" s="6" t="s">
        <v>168</v>
      </c>
      <c r="F7" s="7" t="s">
        <v>169</v>
      </c>
      <c r="H7" s="68"/>
      <c r="I7" s="68"/>
      <c r="J7" s="68"/>
    </row>
    <row r="8" spans="1:10" s="11" customFormat="1" ht="31.5">
      <c r="A8" s="48" t="s">
        <v>2</v>
      </c>
      <c r="B8" s="49" t="s">
        <v>3</v>
      </c>
      <c r="C8" s="48"/>
      <c r="D8" s="50"/>
      <c r="E8" s="50"/>
      <c r="F8" s="50"/>
      <c r="H8" s="69"/>
      <c r="I8" s="69"/>
      <c r="J8" s="69"/>
    </row>
    <row r="9" spans="1:10" s="11" customFormat="1" ht="31.5">
      <c r="A9" s="48" t="s">
        <v>4</v>
      </c>
      <c r="B9" s="49" t="s">
        <v>5</v>
      </c>
      <c r="C9" s="48" t="s">
        <v>6</v>
      </c>
      <c r="D9" s="61">
        <f>'[1]ф.2 тыс.'!$D$20</f>
        <v>2637435</v>
      </c>
      <c r="E9" s="50" t="s">
        <v>165</v>
      </c>
      <c r="F9" s="50" t="s">
        <v>165</v>
      </c>
      <c r="H9" s="69"/>
      <c r="I9" s="69"/>
      <c r="J9" s="69"/>
    </row>
    <row r="10" spans="1:10" s="11" customFormat="1" ht="31.5">
      <c r="A10" s="48" t="s">
        <v>7</v>
      </c>
      <c r="B10" s="49" t="s">
        <v>8</v>
      </c>
      <c r="C10" s="48" t="s">
        <v>6</v>
      </c>
      <c r="D10" s="61">
        <f>'[1]ф.2 тыс.'!$D$68</f>
        <v>28754</v>
      </c>
      <c r="E10" s="50" t="s">
        <v>165</v>
      </c>
      <c r="F10" s="50" t="s">
        <v>165</v>
      </c>
      <c r="H10" s="69"/>
      <c r="I10" s="69"/>
      <c r="J10" s="69"/>
    </row>
    <row r="11" spans="1:10" s="11" customFormat="1" ht="47.25">
      <c r="A11" s="48" t="s">
        <v>9</v>
      </c>
      <c r="B11" s="49" t="s">
        <v>10</v>
      </c>
      <c r="C11" s="48" t="s">
        <v>6</v>
      </c>
      <c r="D11" s="61">
        <f>'[2]ЭКО без АУП РН'!$C$612</f>
        <v>40222.03547798749</v>
      </c>
      <c r="E11" s="50" t="s">
        <v>165</v>
      </c>
      <c r="F11" s="50" t="s">
        <v>165</v>
      </c>
      <c r="H11" s="69"/>
      <c r="I11" s="69"/>
      <c r="J11" s="69"/>
    </row>
    <row r="12" spans="1:10" s="11" customFormat="1" ht="31.5">
      <c r="A12" s="48" t="s">
        <v>11</v>
      </c>
      <c r="B12" s="49" t="s">
        <v>12</v>
      </c>
      <c r="C12" s="48" t="s">
        <v>6</v>
      </c>
      <c r="D12" s="61">
        <f>'[1]ф.2 тыс.'!$D$83</f>
        <v>21742</v>
      </c>
      <c r="E12" s="50" t="s">
        <v>165</v>
      </c>
      <c r="F12" s="50" t="s">
        <v>165</v>
      </c>
      <c r="H12" s="69"/>
      <c r="I12" s="69"/>
      <c r="J12" s="69"/>
    </row>
    <row r="13" spans="1:10" s="11" customFormat="1" ht="31.5">
      <c r="A13" s="48" t="s">
        <v>13</v>
      </c>
      <c r="B13" s="49" t="s">
        <v>14</v>
      </c>
      <c r="C13" s="48"/>
      <c r="D13" s="50"/>
      <c r="E13" s="50" t="s">
        <v>165</v>
      </c>
      <c r="F13" s="50" t="s">
        <v>165</v>
      </c>
      <c r="H13" s="69"/>
      <c r="I13" s="69"/>
      <c r="J13" s="69"/>
    </row>
    <row r="14" spans="1:10" s="11" customFormat="1" ht="110.25">
      <c r="A14" s="48" t="s">
        <v>15</v>
      </c>
      <c r="B14" s="49" t="s">
        <v>64</v>
      </c>
      <c r="C14" s="48" t="s">
        <v>16</v>
      </c>
      <c r="D14" s="52">
        <f>D10/D9</f>
        <v>0.010902259202596461</v>
      </c>
      <c r="E14" s="50" t="s">
        <v>165</v>
      </c>
      <c r="F14" s="50" t="s">
        <v>165</v>
      </c>
      <c r="H14" s="69"/>
      <c r="I14" s="69"/>
      <c r="J14" s="69"/>
    </row>
    <row r="15" spans="1:10" s="11" customFormat="1" ht="47.25">
      <c r="A15" s="48" t="s">
        <v>17</v>
      </c>
      <c r="B15" s="49" t="s">
        <v>63</v>
      </c>
      <c r="C15" s="48"/>
      <c r="D15" s="50"/>
      <c r="E15" s="50"/>
      <c r="F15" s="50"/>
      <c r="H15" s="69"/>
      <c r="I15" s="69"/>
      <c r="J15" s="69"/>
    </row>
    <row r="16" spans="1:10" s="11" customFormat="1" ht="66" hidden="1">
      <c r="A16" s="2" t="s">
        <v>18</v>
      </c>
      <c r="B16" s="3" t="s">
        <v>55</v>
      </c>
      <c r="C16" s="2" t="s">
        <v>19</v>
      </c>
      <c r="D16" s="10"/>
      <c r="E16" s="10"/>
      <c r="F16" s="10"/>
      <c r="H16" s="69"/>
      <c r="I16" s="69"/>
      <c r="J16" s="69"/>
    </row>
    <row r="17" spans="1:10" s="11" customFormat="1" ht="50.25" hidden="1">
      <c r="A17" s="2" t="s">
        <v>20</v>
      </c>
      <c r="B17" s="3" t="s">
        <v>56</v>
      </c>
      <c r="C17" s="2" t="s">
        <v>21</v>
      </c>
      <c r="D17" s="10"/>
      <c r="E17" s="10"/>
      <c r="F17" s="10"/>
      <c r="H17" s="69"/>
      <c r="I17" s="69"/>
      <c r="J17" s="69"/>
    </row>
    <row r="18" spans="1:10" s="11" customFormat="1" ht="38.25" customHeight="1">
      <c r="A18" s="48" t="s">
        <v>22</v>
      </c>
      <c r="B18" s="49" t="s">
        <v>57</v>
      </c>
      <c r="C18" s="48" t="s">
        <v>19</v>
      </c>
      <c r="D18" s="62">
        <f>'[4]Форма 3.1'!$H$27</f>
        <v>4.77225</v>
      </c>
      <c r="E18" s="62">
        <f>'[4]Форма 3.1'!$I$30</f>
        <v>4.482333333333332</v>
      </c>
      <c r="F18" s="62">
        <f>'[4]Форма 3.1'!$V$30</f>
        <v>4.854764366025234</v>
      </c>
      <c r="H18" s="69"/>
      <c r="I18" s="69"/>
      <c r="J18" s="69"/>
    </row>
    <row r="19" spans="1:10" s="11" customFormat="1" ht="66.75" customHeight="1">
      <c r="A19" s="48" t="s">
        <v>58</v>
      </c>
      <c r="B19" s="49" t="s">
        <v>60</v>
      </c>
      <c r="C19" s="48" t="s">
        <v>59</v>
      </c>
      <c r="D19" s="74">
        <f>'[3]сводный расчет'!$G$125*1000</f>
        <v>41292.93200000001</v>
      </c>
      <c r="E19" s="74">
        <f>'[3]сводный расчет'!$H$125*1000</f>
        <v>39645.952000000005</v>
      </c>
      <c r="F19" s="74">
        <f>'[3]сводный расчет'!$J$125*1000</f>
        <v>42256.00093395364</v>
      </c>
      <c r="H19" s="69"/>
      <c r="I19" s="69"/>
      <c r="J19" s="69"/>
    </row>
    <row r="20" spans="1:10" s="11" customFormat="1" ht="66.75" customHeight="1">
      <c r="A20" s="48" t="s">
        <v>24</v>
      </c>
      <c r="B20" s="49" t="s">
        <v>61</v>
      </c>
      <c r="C20" s="48" t="s">
        <v>23</v>
      </c>
      <c r="D20" s="50"/>
      <c r="E20" s="50"/>
      <c r="F20" s="50"/>
      <c r="H20" s="69"/>
      <c r="I20" s="69"/>
      <c r="J20" s="69"/>
    </row>
    <row r="21" spans="1:10" s="11" customFormat="1" ht="66.75" customHeight="1">
      <c r="A21" s="48" t="s">
        <v>25</v>
      </c>
      <c r="B21" s="49" t="s">
        <v>62</v>
      </c>
      <c r="C21" s="48" t="s">
        <v>16</v>
      </c>
      <c r="D21" s="52">
        <f>'[3]сводный расчет'!$G$123</f>
        <v>0.04339994100497125</v>
      </c>
      <c r="E21" s="52">
        <v>0.0434</v>
      </c>
      <c r="F21" s="52">
        <v>0.0434</v>
      </c>
      <c r="H21" s="69"/>
      <c r="I21" s="69"/>
      <c r="J21" s="69"/>
    </row>
    <row r="22" spans="1:10" s="11" customFormat="1" ht="66.75" customHeight="1">
      <c r="A22" s="48" t="s">
        <v>26</v>
      </c>
      <c r="B22" s="49" t="s">
        <v>65</v>
      </c>
      <c r="C22" s="48"/>
      <c r="D22" s="71">
        <v>0</v>
      </c>
      <c r="E22" s="71">
        <v>0</v>
      </c>
      <c r="F22" s="71">
        <v>0</v>
      </c>
      <c r="H22" s="69"/>
      <c r="I22" s="69"/>
      <c r="J22" s="69"/>
    </row>
    <row r="23" spans="1:10" s="11" customFormat="1" ht="84" customHeight="1" hidden="1">
      <c r="A23" s="2" t="s">
        <v>27</v>
      </c>
      <c r="B23" s="3" t="s">
        <v>66</v>
      </c>
      <c r="C23" s="2" t="s">
        <v>21</v>
      </c>
      <c r="D23" s="10"/>
      <c r="E23" s="10"/>
      <c r="F23" s="10"/>
      <c r="H23" s="69"/>
      <c r="I23" s="69"/>
      <c r="J23" s="69"/>
    </row>
    <row r="24" spans="1:10" s="11" customFormat="1" ht="63">
      <c r="A24" s="2" t="s">
        <v>28</v>
      </c>
      <c r="B24" s="3" t="s">
        <v>29</v>
      </c>
      <c r="C24" s="2"/>
      <c r="D24" s="63">
        <f>D25+D30</f>
        <v>14231.615776944585</v>
      </c>
      <c r="E24" s="63">
        <f>E25+E30+E31</f>
        <v>15120.922126810021</v>
      </c>
      <c r="F24" s="63">
        <f>F25+F30+F31</f>
        <v>17937.040360949697</v>
      </c>
      <c r="H24" s="69"/>
      <c r="I24" s="69"/>
      <c r="J24" s="69"/>
    </row>
    <row r="25" spans="1:10" s="11" customFormat="1" ht="84.75">
      <c r="A25" s="48" t="s">
        <v>30</v>
      </c>
      <c r="B25" s="49" t="s">
        <v>68</v>
      </c>
      <c r="C25" s="48" t="s">
        <v>6</v>
      </c>
      <c r="D25" s="59">
        <f>'[3]сводный расчет'!$G$43</f>
        <v>11678.279837612085</v>
      </c>
      <c r="E25" s="59">
        <f>'[3]сводный расчет'!$H$43</f>
        <v>13985.812493436937</v>
      </c>
      <c r="F25" s="59">
        <f>'[3]сводный расчет'!$J$43</f>
        <v>14068.188929023281</v>
      </c>
      <c r="H25" s="69"/>
      <c r="I25" s="69"/>
      <c r="J25" s="69"/>
    </row>
    <row r="26" spans="1:10" s="11" customFormat="1" ht="15.75">
      <c r="A26" s="48"/>
      <c r="B26" s="49" t="s">
        <v>67</v>
      </c>
      <c r="C26" s="48"/>
      <c r="D26" s="50"/>
      <c r="E26" s="50"/>
      <c r="F26" s="50"/>
      <c r="H26" s="69"/>
      <c r="I26" s="69"/>
      <c r="J26" s="69"/>
    </row>
    <row r="27" spans="1:10" s="11" customFormat="1" ht="15.75">
      <c r="A27" s="48"/>
      <c r="B27" s="49" t="s">
        <v>31</v>
      </c>
      <c r="C27" s="48"/>
      <c r="D27" s="59">
        <f>'[3]сводный расчет'!$G$23</f>
        <v>6868.23554</v>
      </c>
      <c r="E27" s="59">
        <f>'[3]сводный расчет'!$H$23</f>
        <v>8270.42637534961</v>
      </c>
      <c r="F27" s="59">
        <f>'[3]сводный расчет'!$J$23</f>
        <v>8319.139186700419</v>
      </c>
      <c r="H27" s="69"/>
      <c r="I27" s="69"/>
      <c r="J27" s="69"/>
    </row>
    <row r="28" spans="1:10" s="11" customFormat="1" ht="15.75">
      <c r="A28" s="48"/>
      <c r="B28" s="49" t="s">
        <v>32</v>
      </c>
      <c r="C28" s="48"/>
      <c r="D28" s="59"/>
      <c r="E28" s="59"/>
      <c r="F28" s="59"/>
      <c r="H28" s="69"/>
      <c r="I28" s="69"/>
      <c r="J28" s="69"/>
    </row>
    <row r="29" spans="1:10" s="11" customFormat="1" ht="15.75">
      <c r="A29" s="48"/>
      <c r="B29" s="49" t="s">
        <v>33</v>
      </c>
      <c r="C29" s="48"/>
      <c r="D29" s="59">
        <f>'[3]сводный расчет'!$G$20</f>
        <v>1850.50618</v>
      </c>
      <c r="E29" s="59">
        <f>'[3]сводный расчет'!$H$20</f>
        <v>1786.8766740299998</v>
      </c>
      <c r="F29" s="59">
        <f>'[3]сводный расчет'!$J$20</f>
        <v>1797.4013776400366</v>
      </c>
      <c r="H29" s="69"/>
      <c r="I29" s="69"/>
      <c r="J29" s="69"/>
    </row>
    <row r="30" spans="1:10" s="11" customFormat="1" ht="72">
      <c r="A30" s="48" t="s">
        <v>34</v>
      </c>
      <c r="B30" s="49" t="s">
        <v>69</v>
      </c>
      <c r="C30" s="48" t="s">
        <v>6</v>
      </c>
      <c r="D30" s="59">
        <f>'[3]сводный расчет'!$G$93</f>
        <v>2553.3359393325013</v>
      </c>
      <c r="E30" s="59">
        <f>'[3]сводный расчет'!$H$93</f>
        <v>2761.726299069404</v>
      </c>
      <c r="F30" s="59">
        <f>'[3]сводный расчет'!$J$93</f>
        <v>2876.39138094458</v>
      </c>
      <c r="H30" s="69"/>
      <c r="I30" s="69"/>
      <c r="J30" s="69"/>
    </row>
    <row r="31" spans="1:10" s="11" customFormat="1" ht="47.25">
      <c r="A31" s="2" t="s">
        <v>35</v>
      </c>
      <c r="B31" s="3" t="s">
        <v>70</v>
      </c>
      <c r="C31" s="2" t="s">
        <v>6</v>
      </c>
      <c r="D31" s="64">
        <v>0</v>
      </c>
      <c r="E31" s="64">
        <f>'[3]сводный расчет'!$H$96</f>
        <v>-1626.6166656963194</v>
      </c>
      <c r="F31" s="64">
        <f>'[3]сводный расчет'!$J$95</f>
        <v>992.4600509818385</v>
      </c>
      <c r="H31" s="69"/>
      <c r="I31" s="69"/>
      <c r="J31" s="69"/>
    </row>
    <row r="32" spans="1:10" s="11" customFormat="1" ht="47.25">
      <c r="A32" s="2" t="s">
        <v>36</v>
      </c>
      <c r="B32" s="3" t="s">
        <v>79</v>
      </c>
      <c r="C32" s="2" t="s">
        <v>6</v>
      </c>
      <c r="D32" s="64">
        <v>0</v>
      </c>
      <c r="E32" s="64">
        <v>0</v>
      </c>
      <c r="F32" s="64">
        <v>0</v>
      </c>
      <c r="H32" s="69"/>
      <c r="I32" s="69"/>
      <c r="J32" s="69"/>
    </row>
    <row r="33" spans="1:10" s="11" customFormat="1" ht="63">
      <c r="A33" s="2" t="s">
        <v>37</v>
      </c>
      <c r="B33" s="3" t="s">
        <v>38</v>
      </c>
      <c r="C33" s="2"/>
      <c r="D33" s="60" t="s">
        <v>165</v>
      </c>
      <c r="E33" s="60" t="s">
        <v>165</v>
      </c>
      <c r="F33" s="60" t="s">
        <v>165</v>
      </c>
      <c r="H33" s="69"/>
      <c r="I33" s="69"/>
      <c r="J33" s="69"/>
    </row>
    <row r="34" spans="1:10" s="11" customFormat="1" ht="15.75">
      <c r="A34" s="2"/>
      <c r="B34" s="13" t="s">
        <v>39</v>
      </c>
      <c r="C34" s="2"/>
      <c r="D34" s="10"/>
      <c r="E34" s="10"/>
      <c r="F34" s="10"/>
      <c r="H34" s="69"/>
      <c r="I34" s="69"/>
      <c r="J34" s="69"/>
    </row>
    <row r="35" spans="1:10" s="11" customFormat="1" ht="18.75">
      <c r="A35" s="48"/>
      <c r="B35" s="49" t="s">
        <v>71</v>
      </c>
      <c r="C35" s="48" t="s">
        <v>40</v>
      </c>
      <c r="D35" s="51">
        <f>'[3]сводный расчет'!$G$11</f>
        <v>455.95400000000006</v>
      </c>
      <c r="E35" s="51">
        <f>'[3]сводный расчет'!$H$11</f>
        <v>455.954</v>
      </c>
      <c r="F35" s="51">
        <f>'[3]сводный расчет'!$J$11</f>
        <v>455.954</v>
      </c>
      <c r="H35" s="69"/>
      <c r="I35" s="69"/>
      <c r="J35" s="69"/>
    </row>
    <row r="36" spans="1:10" s="11" customFormat="1" ht="47.25">
      <c r="A36" s="48"/>
      <c r="B36" s="49" t="s">
        <v>72</v>
      </c>
      <c r="C36" s="48" t="s">
        <v>41</v>
      </c>
      <c r="D36" s="62">
        <f>D24/D35</f>
        <v>31.212832384285658</v>
      </c>
      <c r="E36" s="62">
        <f>E24/E35</f>
        <v>33.163262361575995</v>
      </c>
      <c r="F36" s="62">
        <f>F24/F35</f>
        <v>39.33958329337981</v>
      </c>
      <c r="H36" s="69"/>
      <c r="I36" s="69"/>
      <c r="J36" s="69"/>
    </row>
    <row r="37" spans="1:10" s="11" customFormat="1" ht="63">
      <c r="A37" s="48" t="s">
        <v>42</v>
      </c>
      <c r="B37" s="49" t="s">
        <v>43</v>
      </c>
      <c r="C37" s="48"/>
      <c r="D37" s="50"/>
      <c r="E37" s="50"/>
      <c r="F37" s="50"/>
      <c r="H37" s="69"/>
      <c r="I37" s="69"/>
      <c r="J37" s="69"/>
    </row>
    <row r="38" spans="1:10" s="11" customFormat="1" ht="31.5">
      <c r="A38" s="48" t="s">
        <v>44</v>
      </c>
      <c r="B38" s="49" t="s">
        <v>45</v>
      </c>
      <c r="C38" s="48" t="s">
        <v>46</v>
      </c>
      <c r="D38" s="51">
        <f>'[3]сводный расчет'!$G$143</f>
        <v>8.652637294451784</v>
      </c>
      <c r="E38" s="51">
        <f>'[3]сводный расчет'!$H$143</f>
        <v>9.9</v>
      </c>
      <c r="F38" s="51">
        <f>'[3]сводный расчет'!$J$143</f>
        <v>9.9</v>
      </c>
      <c r="H38" s="69"/>
      <c r="I38" s="69"/>
      <c r="J38" s="69"/>
    </row>
    <row r="39" spans="1:10" s="11" customFormat="1" ht="47.25">
      <c r="A39" s="48" t="s">
        <v>47</v>
      </c>
      <c r="B39" s="49" t="s">
        <v>48</v>
      </c>
      <c r="C39" s="48" t="s">
        <v>73</v>
      </c>
      <c r="D39" s="51">
        <f>D27/D38/12</f>
        <v>66.14780467380378</v>
      </c>
      <c r="E39" s="51">
        <f>E27/E38/12</f>
        <v>69.61638363088898</v>
      </c>
      <c r="F39" s="51">
        <f>F27/F38/12</f>
        <v>70.0264241304749</v>
      </c>
      <c r="H39" s="69"/>
      <c r="I39" s="69"/>
      <c r="J39" s="69"/>
    </row>
    <row r="40" spans="1:10" s="11" customFormat="1" ht="46.5" customHeight="1">
      <c r="A40" s="53" t="s">
        <v>49</v>
      </c>
      <c r="B40" s="54" t="s">
        <v>50</v>
      </c>
      <c r="C40" s="53"/>
      <c r="D40" s="79" t="s">
        <v>166</v>
      </c>
      <c r="E40" s="79"/>
      <c r="F40" s="53" t="s">
        <v>165</v>
      </c>
      <c r="H40" s="69"/>
      <c r="I40" s="69"/>
      <c r="J40" s="69"/>
    </row>
    <row r="41" spans="1:10" s="11" customFormat="1" ht="15.75">
      <c r="A41" s="4"/>
      <c r="B41" s="14" t="s">
        <v>39</v>
      </c>
      <c r="C41" s="4"/>
      <c r="D41" s="12"/>
      <c r="E41" s="12"/>
      <c r="F41" s="12"/>
      <c r="H41" s="69"/>
      <c r="I41" s="69"/>
      <c r="J41" s="69"/>
    </row>
    <row r="42" spans="1:10" s="11" customFormat="1" ht="63">
      <c r="A42" s="53"/>
      <c r="B42" s="54" t="s">
        <v>51</v>
      </c>
      <c r="C42" s="53" t="s">
        <v>6</v>
      </c>
      <c r="D42" s="55">
        <v>10</v>
      </c>
      <c r="E42" s="55">
        <v>10</v>
      </c>
      <c r="F42" s="55">
        <v>10</v>
      </c>
      <c r="H42" s="69"/>
      <c r="I42" s="69"/>
      <c r="J42" s="69"/>
    </row>
    <row r="43" spans="1:10" s="11" customFormat="1" ht="78.75">
      <c r="A43" s="56"/>
      <c r="B43" s="57" t="s">
        <v>52</v>
      </c>
      <c r="C43" s="56" t="s">
        <v>6</v>
      </c>
      <c r="D43" s="73" t="s">
        <v>165</v>
      </c>
      <c r="E43" s="58" t="s">
        <v>165</v>
      </c>
      <c r="F43" s="58" t="s">
        <v>165</v>
      </c>
      <c r="H43" s="69"/>
      <c r="I43" s="69"/>
      <c r="J43" s="69"/>
    </row>
    <row r="44" spans="1:10" s="16" customFormat="1" ht="19.5" customHeight="1">
      <c r="A44" s="15" t="s">
        <v>74</v>
      </c>
      <c r="H44" s="70"/>
      <c r="I44" s="70"/>
      <c r="J44" s="70"/>
    </row>
    <row r="45" spans="1:10" s="16" customFormat="1" ht="15.75">
      <c r="A45" s="15" t="s">
        <v>75</v>
      </c>
      <c r="H45" s="70"/>
      <c r="I45" s="70"/>
      <c r="J45" s="70"/>
    </row>
    <row r="46" spans="1:10" s="16" customFormat="1" ht="15.75">
      <c r="A46" s="15" t="s">
        <v>76</v>
      </c>
      <c r="H46" s="70"/>
      <c r="I46" s="70"/>
      <c r="J46" s="70"/>
    </row>
    <row r="47" spans="1:10" s="16" customFormat="1" ht="15.75">
      <c r="A47" s="15" t="s">
        <v>77</v>
      </c>
      <c r="H47" s="70"/>
      <c r="I47" s="70"/>
      <c r="J47" s="70"/>
    </row>
  </sheetData>
  <sheetProtection/>
  <mergeCells count="2">
    <mergeCell ref="A4:F4"/>
    <mergeCell ref="D40:E40"/>
  </mergeCells>
  <printOptions/>
  <pageMargins left="0.7874015748031497" right="0.7086614173228347" top="0.7874015748031497" bottom="0.3937007874015748" header="0.1968503937007874" footer="0.1968503937007874"/>
  <pageSetup fitToHeight="1" fitToWidth="1" horizontalDpi="600" verticalDpi="600" orientation="landscape" paperSize="9" scale="2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L46"/>
  <sheetViews>
    <sheetView zoomScale="90" zoomScaleNormal="90"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O48" sqref="O48"/>
    </sheetView>
  </sheetViews>
  <sheetFormatPr defaultColWidth="9.00390625" defaultRowHeight="12.75"/>
  <cols>
    <col min="1" max="1" width="7.75390625" style="1" customWidth="1"/>
    <col min="2" max="2" width="45.00390625" style="1" customWidth="1"/>
    <col min="3" max="3" width="17.00390625" style="1" customWidth="1"/>
    <col min="4" max="4" width="15.25390625" style="1" customWidth="1"/>
    <col min="5" max="5" width="14.125" style="1" bestFit="1" customWidth="1"/>
    <col min="6" max="6" width="14.00390625" style="1" customWidth="1"/>
    <col min="7" max="7" width="13.25390625" style="1" customWidth="1"/>
    <col min="8" max="8" width="15.375" style="1" customWidth="1"/>
    <col min="9" max="9" width="12.75390625" style="1" customWidth="1"/>
    <col min="10" max="16384" width="9.125" style="1" customWidth="1"/>
  </cols>
  <sheetData>
    <row r="1" spans="7:9" ht="54" customHeight="1">
      <c r="G1" s="80" t="s">
        <v>80</v>
      </c>
      <c r="H1" s="80"/>
      <c r="I1" s="80"/>
    </row>
    <row r="2" ht="6" customHeight="1"/>
    <row r="3" ht="6" customHeight="1"/>
    <row r="4" ht="6" customHeight="1"/>
    <row r="5" spans="1:9" ht="16.5">
      <c r="A5" s="77" t="s">
        <v>81</v>
      </c>
      <c r="B5" s="77"/>
      <c r="C5" s="77"/>
      <c r="D5" s="77"/>
      <c r="E5" s="77"/>
      <c r="F5" s="77"/>
      <c r="G5" s="77"/>
      <c r="H5" s="77"/>
      <c r="I5" s="77"/>
    </row>
    <row r="8" spans="1:9" s="19" customFormat="1" ht="60.75" customHeight="1">
      <c r="A8" s="81" t="s">
        <v>53</v>
      </c>
      <c r="B8" s="82" t="s">
        <v>0</v>
      </c>
      <c r="C8" s="82" t="s">
        <v>82</v>
      </c>
      <c r="D8" s="82" t="str">
        <f>'прил.2 стр.1_5'!D7</f>
        <v>Фактические показатели 
за 2017 год</v>
      </c>
      <c r="E8" s="82"/>
      <c r="F8" s="82" t="str">
        <f>'прил.2 стр.1_5'!E7</f>
        <v>Показатели, утвержденные 
на 2018г.</v>
      </c>
      <c r="G8" s="82"/>
      <c r="H8" s="82" t="str">
        <f>'прил.2 стр.1_5'!F7</f>
        <v>Предложения 
на расчетный период регулирования 2019г.</v>
      </c>
      <c r="I8" s="83"/>
    </row>
    <row r="9" spans="1:9" s="20" customFormat="1" ht="30" customHeight="1">
      <c r="A9" s="81"/>
      <c r="B9" s="82"/>
      <c r="C9" s="82"/>
      <c r="D9" s="17" t="s">
        <v>83</v>
      </c>
      <c r="E9" s="17" t="s">
        <v>84</v>
      </c>
      <c r="F9" s="17" t="s">
        <v>83</v>
      </c>
      <c r="G9" s="17" t="s">
        <v>84</v>
      </c>
      <c r="H9" s="17" t="s">
        <v>83</v>
      </c>
      <c r="I9" s="18" t="s">
        <v>84</v>
      </c>
    </row>
    <row r="10" spans="1:9" s="20" customFormat="1" ht="39" customHeight="1">
      <c r="A10" s="21" t="s">
        <v>2</v>
      </c>
      <c r="B10" s="22" t="s">
        <v>85</v>
      </c>
      <c r="C10" s="21"/>
      <c r="D10" s="23"/>
      <c r="E10" s="23"/>
      <c r="F10" s="23"/>
      <c r="G10" s="23"/>
      <c r="H10" s="23"/>
      <c r="I10" s="23"/>
    </row>
    <row r="11" spans="1:9" s="20" customFormat="1" ht="39" customHeight="1" hidden="1">
      <c r="A11" s="21" t="s">
        <v>4</v>
      </c>
      <c r="B11" s="22" t="s">
        <v>86</v>
      </c>
      <c r="C11" s="21"/>
      <c r="D11" s="23"/>
      <c r="E11" s="23"/>
      <c r="F11" s="23"/>
      <c r="G11" s="23"/>
      <c r="H11" s="23"/>
      <c r="I11" s="23"/>
    </row>
    <row r="12" spans="1:9" s="20" customFormat="1" ht="173.25" customHeight="1" hidden="1">
      <c r="A12" s="21"/>
      <c r="B12" s="22" t="s">
        <v>87</v>
      </c>
      <c r="C12" s="21" t="s">
        <v>88</v>
      </c>
      <c r="D12" s="23"/>
      <c r="E12" s="23"/>
      <c r="F12" s="23"/>
      <c r="G12" s="23"/>
      <c r="H12" s="23"/>
      <c r="I12" s="23"/>
    </row>
    <row r="13" spans="1:9" s="20" customFormat="1" ht="188.25" customHeight="1" hidden="1">
      <c r="A13" s="21"/>
      <c r="B13" s="22" t="s">
        <v>89</v>
      </c>
      <c r="C13" s="21" t="s">
        <v>90</v>
      </c>
      <c r="D13" s="23"/>
      <c r="E13" s="23"/>
      <c r="F13" s="23"/>
      <c r="G13" s="23"/>
      <c r="H13" s="23"/>
      <c r="I13" s="23"/>
    </row>
    <row r="14" spans="1:9" s="20" customFormat="1" ht="39" customHeight="1">
      <c r="A14" s="45" t="s">
        <v>7</v>
      </c>
      <c r="B14" s="46" t="s">
        <v>91</v>
      </c>
      <c r="C14" s="45"/>
      <c r="D14" s="47"/>
      <c r="E14" s="47"/>
      <c r="F14" s="47"/>
      <c r="G14" s="47"/>
      <c r="H14" s="47"/>
      <c r="I14" s="47"/>
    </row>
    <row r="15" spans="1:9" s="20" customFormat="1" ht="25.5" customHeight="1">
      <c r="A15" s="45"/>
      <c r="B15" s="46" t="s">
        <v>92</v>
      </c>
      <c r="C15" s="45"/>
      <c r="D15" s="47"/>
      <c r="E15" s="47"/>
      <c r="F15" s="47"/>
      <c r="G15" s="47"/>
      <c r="H15" s="47"/>
      <c r="I15" s="47"/>
    </row>
    <row r="16" spans="1:12" s="20" customFormat="1" ht="25.5" customHeight="1">
      <c r="A16" s="45"/>
      <c r="B16" s="46" t="s">
        <v>93</v>
      </c>
      <c r="C16" s="45" t="s">
        <v>88</v>
      </c>
      <c r="D16" s="66">
        <v>264914.58999999997</v>
      </c>
      <c r="E16" s="66">
        <v>264914.58999999997</v>
      </c>
      <c r="F16" s="66">
        <v>272862.03</v>
      </c>
      <c r="G16" s="66">
        <f>F16</f>
        <v>272862.03</v>
      </c>
      <c r="H16" s="66">
        <f>'[5]Передача Тюмень Тар.'!$Y$8</f>
        <v>303660.4462031051</v>
      </c>
      <c r="I16" s="66">
        <f>'[5]Передача Тюмень Тар.'!$AD$8</f>
        <v>303660.4462031051</v>
      </c>
      <c r="L16" s="76"/>
    </row>
    <row r="17" spans="1:12" s="20" customFormat="1" ht="38.25" customHeight="1">
      <c r="A17" s="45"/>
      <c r="B17" s="46" t="s">
        <v>94</v>
      </c>
      <c r="C17" s="45" t="s">
        <v>90</v>
      </c>
      <c r="D17" s="66">
        <v>95.54</v>
      </c>
      <c r="E17" s="66">
        <v>95.54</v>
      </c>
      <c r="F17" s="66">
        <v>129.41</v>
      </c>
      <c r="G17" s="66">
        <f>F17</f>
        <v>129.41</v>
      </c>
      <c r="H17" s="66">
        <f>'[5]Передача Тюмень Тар.'!$V$15</f>
        <v>113.49746835334201</v>
      </c>
      <c r="I17" s="66">
        <f>'[5]Передача Тюмень Тар.'!$AA$15</f>
        <v>113.49741944580019</v>
      </c>
      <c r="L17" s="76"/>
    </row>
    <row r="18" spans="1:12" s="20" customFormat="1" ht="25.5" customHeight="1">
      <c r="A18" s="45"/>
      <c r="B18" s="46" t="s">
        <v>95</v>
      </c>
      <c r="C18" s="45" t="s">
        <v>90</v>
      </c>
      <c r="D18" s="65">
        <v>465.9307485643546</v>
      </c>
      <c r="E18" s="65">
        <v>465.9307485643546</v>
      </c>
      <c r="F18" s="65">
        <v>510.81</v>
      </c>
      <c r="G18" s="66">
        <f>F18</f>
        <v>510.81</v>
      </c>
      <c r="H18" s="66">
        <f>'[5]Передача Тюмень Тар.'!$AF$22</f>
        <v>537.9824957627246</v>
      </c>
      <c r="I18" s="66">
        <f>H18</f>
        <v>537.9824957627246</v>
      </c>
      <c r="L18" s="76"/>
    </row>
    <row r="19" spans="1:9" s="20" customFormat="1" ht="40.5" customHeight="1" hidden="1">
      <c r="A19" s="21" t="s">
        <v>13</v>
      </c>
      <c r="B19" s="22" t="s">
        <v>96</v>
      </c>
      <c r="C19" s="21" t="s">
        <v>90</v>
      </c>
      <c r="D19" s="23"/>
      <c r="E19" s="23"/>
      <c r="F19" s="23"/>
      <c r="G19" s="23"/>
      <c r="H19" s="23"/>
      <c r="I19" s="23"/>
    </row>
    <row r="20" spans="1:9" s="20" customFormat="1" ht="25.5" customHeight="1" hidden="1">
      <c r="A20" s="21" t="s">
        <v>17</v>
      </c>
      <c r="B20" s="22" t="s">
        <v>97</v>
      </c>
      <c r="C20" s="21"/>
      <c r="D20" s="23"/>
      <c r="E20" s="23"/>
      <c r="F20" s="23"/>
      <c r="G20" s="23"/>
      <c r="H20" s="23"/>
      <c r="I20" s="23"/>
    </row>
    <row r="21" spans="1:9" s="20" customFormat="1" ht="54" customHeight="1" hidden="1">
      <c r="A21" s="21" t="s">
        <v>18</v>
      </c>
      <c r="B21" s="22" t="s">
        <v>98</v>
      </c>
      <c r="C21" s="21" t="s">
        <v>90</v>
      </c>
      <c r="D21" s="23"/>
      <c r="E21" s="23"/>
      <c r="F21" s="23"/>
      <c r="G21" s="23"/>
      <c r="H21" s="23"/>
      <c r="I21" s="23"/>
    </row>
    <row r="22" spans="1:9" s="20" customFormat="1" ht="66.75" customHeight="1" hidden="1">
      <c r="A22" s="21" t="s">
        <v>20</v>
      </c>
      <c r="B22" s="22" t="s">
        <v>99</v>
      </c>
      <c r="C22" s="21" t="s">
        <v>90</v>
      </c>
      <c r="D22" s="23"/>
      <c r="E22" s="23"/>
      <c r="F22" s="23"/>
      <c r="G22" s="23"/>
      <c r="H22" s="23"/>
      <c r="I22" s="23"/>
    </row>
    <row r="23" spans="1:9" s="20" customFormat="1" ht="27" customHeight="1" hidden="1">
      <c r="A23" s="21" t="s">
        <v>22</v>
      </c>
      <c r="B23" s="22" t="s">
        <v>100</v>
      </c>
      <c r="C23" s="21" t="s">
        <v>16</v>
      </c>
      <c r="D23" s="23"/>
      <c r="E23" s="23"/>
      <c r="F23" s="23"/>
      <c r="G23" s="23"/>
      <c r="H23" s="23"/>
      <c r="I23" s="23"/>
    </row>
    <row r="24" spans="1:9" s="20" customFormat="1" ht="27" customHeight="1" hidden="1">
      <c r="A24" s="21"/>
      <c r="B24" s="22" t="s">
        <v>101</v>
      </c>
      <c r="C24" s="21" t="s">
        <v>16</v>
      </c>
      <c r="D24" s="23"/>
      <c r="E24" s="23"/>
      <c r="F24" s="23"/>
      <c r="G24" s="23"/>
      <c r="H24" s="23"/>
      <c r="I24" s="23"/>
    </row>
    <row r="25" spans="1:9" s="20" customFormat="1" ht="27" customHeight="1" hidden="1">
      <c r="A25" s="21"/>
      <c r="B25" s="22" t="s">
        <v>102</v>
      </c>
      <c r="C25" s="21" t="s">
        <v>16</v>
      </c>
      <c r="D25" s="23"/>
      <c r="E25" s="23"/>
      <c r="F25" s="23"/>
      <c r="G25" s="23"/>
      <c r="H25" s="23"/>
      <c r="I25" s="23"/>
    </row>
    <row r="26" spans="1:9" s="20" customFormat="1" ht="27" customHeight="1" hidden="1">
      <c r="A26" s="21"/>
      <c r="B26" s="22" t="s">
        <v>103</v>
      </c>
      <c r="C26" s="21" t="s">
        <v>16</v>
      </c>
      <c r="D26" s="23"/>
      <c r="E26" s="23"/>
      <c r="F26" s="23"/>
      <c r="G26" s="23"/>
      <c r="H26" s="23"/>
      <c r="I26" s="23"/>
    </row>
    <row r="27" spans="1:9" s="20" customFormat="1" ht="27" customHeight="1" hidden="1">
      <c r="A27" s="21"/>
      <c r="B27" s="22" t="s">
        <v>104</v>
      </c>
      <c r="C27" s="21" t="s">
        <v>16</v>
      </c>
      <c r="D27" s="23"/>
      <c r="E27" s="23"/>
      <c r="F27" s="23"/>
      <c r="G27" s="23"/>
      <c r="H27" s="23"/>
      <c r="I27" s="23"/>
    </row>
    <row r="28" spans="1:9" s="20" customFormat="1" ht="27" customHeight="1" hidden="1">
      <c r="A28" s="21" t="s">
        <v>28</v>
      </c>
      <c r="B28" s="22" t="s">
        <v>105</v>
      </c>
      <c r="C28" s="21" t="s">
        <v>16</v>
      </c>
      <c r="D28" s="23"/>
      <c r="E28" s="23"/>
      <c r="F28" s="23"/>
      <c r="G28" s="23"/>
      <c r="H28" s="23"/>
      <c r="I28" s="23"/>
    </row>
    <row r="29" spans="1:9" s="20" customFormat="1" ht="27" customHeight="1" hidden="1">
      <c r="A29" s="21" t="s">
        <v>30</v>
      </c>
      <c r="B29" s="22" t="s">
        <v>106</v>
      </c>
      <c r="C29" s="21" t="s">
        <v>107</v>
      </c>
      <c r="D29" s="23"/>
      <c r="E29" s="23"/>
      <c r="F29" s="23"/>
      <c r="G29" s="23"/>
      <c r="H29" s="23"/>
      <c r="I29" s="23"/>
    </row>
    <row r="30" spans="1:9" s="20" customFormat="1" ht="27" customHeight="1" hidden="1">
      <c r="A30" s="21"/>
      <c r="B30" s="22" t="s">
        <v>108</v>
      </c>
      <c r="C30" s="21" t="s">
        <v>107</v>
      </c>
      <c r="D30" s="23"/>
      <c r="E30" s="23"/>
      <c r="F30" s="23"/>
      <c r="G30" s="23"/>
      <c r="H30" s="23"/>
      <c r="I30" s="23"/>
    </row>
    <row r="31" spans="1:9" s="20" customFormat="1" ht="27" customHeight="1" hidden="1">
      <c r="A31" s="21" t="s">
        <v>34</v>
      </c>
      <c r="B31" s="22" t="s">
        <v>109</v>
      </c>
      <c r="C31" s="21" t="s">
        <v>88</v>
      </c>
      <c r="D31" s="23"/>
      <c r="E31" s="23"/>
      <c r="F31" s="23"/>
      <c r="G31" s="23"/>
      <c r="H31" s="23"/>
      <c r="I31" s="23"/>
    </row>
    <row r="32" spans="1:9" s="20" customFormat="1" ht="40.5" customHeight="1" hidden="1">
      <c r="A32" s="21" t="s">
        <v>35</v>
      </c>
      <c r="B32" s="22" t="s">
        <v>110</v>
      </c>
      <c r="C32" s="21" t="s">
        <v>111</v>
      </c>
      <c r="D32" s="23"/>
      <c r="E32" s="23"/>
      <c r="F32" s="23"/>
      <c r="G32" s="23"/>
      <c r="H32" s="23"/>
      <c r="I32" s="23"/>
    </row>
    <row r="33" spans="1:9" s="20" customFormat="1" ht="27" customHeight="1" hidden="1">
      <c r="A33" s="21" t="s">
        <v>112</v>
      </c>
      <c r="B33" s="22" t="s">
        <v>113</v>
      </c>
      <c r="C33" s="21" t="s">
        <v>111</v>
      </c>
      <c r="D33" s="23"/>
      <c r="E33" s="23"/>
      <c r="F33" s="23"/>
      <c r="G33" s="23"/>
      <c r="H33" s="23"/>
      <c r="I33" s="23"/>
    </row>
    <row r="34" spans="1:9" s="20" customFormat="1" ht="27" customHeight="1" hidden="1">
      <c r="A34" s="21" t="s">
        <v>114</v>
      </c>
      <c r="B34" s="22" t="s">
        <v>115</v>
      </c>
      <c r="C34" s="21" t="s">
        <v>111</v>
      </c>
      <c r="D34" s="23"/>
      <c r="E34" s="23"/>
      <c r="F34" s="23"/>
      <c r="G34" s="23"/>
      <c r="H34" s="23"/>
      <c r="I34" s="23"/>
    </row>
    <row r="35" spans="1:9" s="20" customFormat="1" ht="27" customHeight="1" hidden="1">
      <c r="A35" s="21"/>
      <c r="B35" s="22" t="s">
        <v>116</v>
      </c>
      <c r="C35" s="21" t="s">
        <v>111</v>
      </c>
      <c r="D35" s="23"/>
      <c r="E35" s="23"/>
      <c r="F35" s="23"/>
      <c r="G35" s="23"/>
      <c r="H35" s="23"/>
      <c r="I35" s="23"/>
    </row>
    <row r="36" spans="1:9" s="20" customFormat="1" ht="27" customHeight="1" hidden="1">
      <c r="A36" s="21"/>
      <c r="B36" s="22" t="s">
        <v>117</v>
      </c>
      <c r="C36" s="21" t="s">
        <v>111</v>
      </c>
      <c r="D36" s="23"/>
      <c r="E36" s="23"/>
      <c r="F36" s="23"/>
      <c r="G36" s="23"/>
      <c r="H36" s="23"/>
      <c r="I36" s="23"/>
    </row>
    <row r="37" spans="1:9" s="20" customFormat="1" ht="27" customHeight="1" hidden="1">
      <c r="A37" s="21"/>
      <c r="B37" s="22" t="s">
        <v>118</v>
      </c>
      <c r="C37" s="21" t="s">
        <v>111</v>
      </c>
      <c r="D37" s="23"/>
      <c r="E37" s="23"/>
      <c r="F37" s="23"/>
      <c r="G37" s="23"/>
      <c r="H37" s="23"/>
      <c r="I37" s="23"/>
    </row>
    <row r="38" spans="1:9" s="20" customFormat="1" ht="27" customHeight="1" hidden="1">
      <c r="A38" s="21"/>
      <c r="B38" s="22" t="s">
        <v>119</v>
      </c>
      <c r="C38" s="21" t="s">
        <v>111</v>
      </c>
      <c r="D38" s="23"/>
      <c r="E38" s="23"/>
      <c r="F38" s="23"/>
      <c r="G38" s="23"/>
      <c r="H38" s="23"/>
      <c r="I38" s="23"/>
    </row>
    <row r="39" spans="1:9" s="20" customFormat="1" ht="27" customHeight="1" hidden="1">
      <c r="A39" s="21" t="s">
        <v>120</v>
      </c>
      <c r="B39" s="22" t="s">
        <v>121</v>
      </c>
      <c r="C39" s="21" t="s">
        <v>111</v>
      </c>
      <c r="D39" s="23"/>
      <c r="E39" s="23"/>
      <c r="F39" s="23"/>
      <c r="G39" s="23"/>
      <c r="H39" s="23"/>
      <c r="I39" s="23"/>
    </row>
    <row r="40" spans="1:9" s="20" customFormat="1" ht="27" customHeight="1" hidden="1">
      <c r="A40" s="21" t="s">
        <v>36</v>
      </c>
      <c r="B40" s="22" t="s">
        <v>122</v>
      </c>
      <c r="C40" s="21"/>
      <c r="D40" s="23"/>
      <c r="E40" s="23"/>
      <c r="F40" s="23"/>
      <c r="G40" s="23"/>
      <c r="H40" s="23"/>
      <c r="I40" s="23"/>
    </row>
    <row r="41" spans="1:9" s="20" customFormat="1" ht="38.25" customHeight="1" hidden="1">
      <c r="A41" s="21" t="s">
        <v>37</v>
      </c>
      <c r="B41" s="22" t="s">
        <v>123</v>
      </c>
      <c r="C41" s="21" t="s">
        <v>124</v>
      </c>
      <c r="D41" s="23"/>
      <c r="E41" s="23"/>
      <c r="F41" s="23"/>
      <c r="G41" s="23"/>
      <c r="H41" s="23"/>
      <c r="I41" s="23"/>
    </row>
    <row r="42" spans="1:9" s="20" customFormat="1" ht="34.5" customHeight="1" hidden="1">
      <c r="A42" s="21" t="s">
        <v>125</v>
      </c>
      <c r="B42" s="22" t="s">
        <v>126</v>
      </c>
      <c r="C42" s="21" t="s">
        <v>111</v>
      </c>
      <c r="D42" s="23"/>
      <c r="E42" s="23"/>
      <c r="F42" s="23"/>
      <c r="G42" s="23"/>
      <c r="H42" s="23"/>
      <c r="I42" s="23"/>
    </row>
    <row r="43" spans="1:9" s="20" customFormat="1" ht="27" customHeight="1" hidden="1">
      <c r="A43" s="21" t="s">
        <v>127</v>
      </c>
      <c r="B43" s="22" t="s">
        <v>128</v>
      </c>
      <c r="C43" s="21" t="s">
        <v>129</v>
      </c>
      <c r="D43" s="23"/>
      <c r="E43" s="23"/>
      <c r="F43" s="23"/>
      <c r="G43" s="23"/>
      <c r="H43" s="23"/>
      <c r="I43" s="23"/>
    </row>
    <row r="44" spans="1:9" s="20" customFormat="1" ht="27" customHeight="1" hidden="1">
      <c r="A44" s="21"/>
      <c r="B44" s="22" t="s">
        <v>130</v>
      </c>
      <c r="C44" s="21" t="s">
        <v>129</v>
      </c>
      <c r="D44" s="23"/>
      <c r="E44" s="23"/>
      <c r="F44" s="23"/>
      <c r="G44" s="23"/>
      <c r="H44" s="23"/>
      <c r="I44" s="23"/>
    </row>
    <row r="45" spans="1:9" s="20" customFormat="1" ht="27" customHeight="1" hidden="1">
      <c r="A45" s="24"/>
      <c r="B45" s="25" t="s">
        <v>131</v>
      </c>
      <c r="C45" s="24" t="s">
        <v>129</v>
      </c>
      <c r="D45" s="26"/>
      <c r="E45" s="26"/>
      <c r="F45" s="26"/>
      <c r="G45" s="26"/>
      <c r="H45" s="26"/>
      <c r="I45" s="26"/>
    </row>
    <row r="46" s="16" customFormat="1" ht="17.25" customHeight="1" hidden="1">
      <c r="A46" s="15" t="s">
        <v>132</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2" max="8" man="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lvovana</cp:lastModifiedBy>
  <cp:lastPrinted>2017-04-13T08:14:59Z</cp:lastPrinted>
  <dcterms:created xsi:type="dcterms:W3CDTF">2014-08-15T10:06:32Z</dcterms:created>
  <dcterms:modified xsi:type="dcterms:W3CDTF">2018-04-27T07:06:39Z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