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ergoneft-t.ru\files\ПТУ\СППТН\раскрытие информации(на сайт Лисовский, Гатилова)\2025\3кв\"/>
    </mc:Choice>
  </mc:AlternateContent>
  <bookViews>
    <workbookView xWindow="0" yWindow="0" windowWidth="16380" windowHeight="8190" activeTab="1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  <externalReference r:id="rId5"/>
  </externalReferences>
  <definedNames>
    <definedName name="god">#REF!</definedName>
    <definedName name="_xlnm.Print_Area" localSheetId="1">'Приложение №2'!$A$1:$J$43</definedName>
  </definedNames>
  <calcPr calcId="152511"/>
</workbook>
</file>

<file path=xl/calcChain.xml><?xml version="1.0" encoding="utf-8"?>
<calcChain xmlns="http://schemas.openxmlformats.org/spreadsheetml/2006/main">
  <c r="H14" i="2" l="1"/>
  <c r="G14" i="2"/>
  <c r="F14" i="2"/>
  <c r="E14" i="2"/>
  <c r="J10" i="2"/>
  <c r="I10" i="2"/>
  <c r="E10" i="2"/>
  <c r="M14" i="1"/>
  <c r="L14" i="1"/>
  <c r="K14" i="1"/>
  <c r="J14" i="1"/>
  <c r="I14" i="1"/>
  <c r="H14" i="1"/>
  <c r="G14" i="1"/>
  <c r="F14" i="1"/>
  <c r="E14" i="1"/>
  <c r="E10" i="1"/>
  <c r="H18" i="1" l="1"/>
  <c r="H19" i="1" s="1"/>
  <c r="E18" i="1"/>
  <c r="I14" i="2"/>
  <c r="I11" i="2" l="1"/>
  <c r="J14" i="2"/>
  <c r="E11" i="2"/>
  <c r="E19" i="1"/>
  <c r="E11" i="1" l="1"/>
  <c r="F10" i="2"/>
  <c r="G10" i="2" l="1"/>
  <c r="F11" i="2"/>
  <c r="J11" i="2"/>
  <c r="F10" i="1"/>
  <c r="H10" i="2" l="1"/>
  <c r="H11" i="2" s="1"/>
  <c r="G11" i="2"/>
  <c r="G10" i="1"/>
  <c r="I10" i="1" s="1"/>
  <c r="F18" i="1"/>
  <c r="F19" i="1" s="1"/>
  <c r="A29" i="1"/>
  <c r="J10" i="1" l="1"/>
  <c r="J11" i="1" s="1"/>
  <c r="I18" i="1"/>
  <c r="F11" i="1"/>
  <c r="G11" i="1"/>
  <c r="H11" i="1"/>
  <c r="I11" i="1"/>
  <c r="K10" i="1" l="1"/>
  <c r="J18" i="1"/>
  <c r="J19" i="1" s="1"/>
  <c r="G18" i="1"/>
  <c r="G19" i="1" s="1"/>
  <c r="I19" i="1"/>
  <c r="N18" i="1"/>
  <c r="N19" i="1" s="1"/>
  <c r="N14" i="1"/>
  <c r="A3" i="1"/>
  <c r="L10" i="1" l="1"/>
  <c r="K18" i="1"/>
  <c r="K19" i="1" s="1"/>
  <c r="K11" i="1"/>
  <c r="M10" i="1" l="1"/>
  <c r="L18" i="1"/>
  <c r="L19" i="1" s="1"/>
  <c r="L11" i="1"/>
  <c r="M18" i="1" l="1"/>
  <c r="M19" i="1" s="1"/>
  <c r="M11" i="1"/>
</calcChain>
</file>

<file path=xl/comments1.xml><?xml version="1.0" encoding="utf-8"?>
<comments xmlns="http://schemas.openxmlformats.org/spreadsheetml/2006/main">
  <authors>
    <author>Петрова Мария Миратовна</author>
    <author>Магдеева Эльвира Александровна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пробные топки</t>
        </r>
      </text>
    </comment>
    <comment ref="G8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пробные топки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B10" authorId="1" shapeId="0">
      <text>
        <r>
          <rPr>
            <b/>
            <sz val="8"/>
            <color indexed="81"/>
            <rFont val="Tahoma"/>
            <family val="2"/>
            <charset val="204"/>
          </rPr>
          <t>Магдеева Эльвира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цена берется из формы № 1 по топливу покупка(средня цена за квартал</t>
        </r>
      </text>
    </comment>
  </commentList>
</comments>
</file>

<file path=xl/sharedStrings.xml><?xml version="1.0" encoding="utf-8"?>
<sst xmlns="http://schemas.openxmlformats.org/spreadsheetml/2006/main" count="161" uniqueCount="84">
  <si>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</si>
  <si>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</si>
  <si>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</si>
  <si>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</si>
  <si>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Чкаловского м/р</t>
  </si>
  <si>
    <t>Котельная Малореченского м/р</t>
  </si>
  <si>
    <t>Котельная ЦТП</t>
  </si>
  <si>
    <t>Котельная №1 п.Игол</t>
  </si>
  <si>
    <t>Котельная Крапивинского м/р</t>
  </si>
  <si>
    <t>Котельная №1, 2 п.Пионерный</t>
  </si>
  <si>
    <t>Котельная Ломовое м/р</t>
  </si>
  <si>
    <t>Котельная Лугинецкого м/р</t>
  </si>
  <si>
    <t>Котельная Герасимовского м/р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</si>
  <si>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</si>
  <si>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</si>
  <si>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</si>
  <si>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</si>
  <si>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</si>
  <si>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</si>
  <si>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</si>
  <si>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</si>
  <si>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</si>
  <si>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</si>
  <si>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</si>
  <si>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</si>
  <si>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</si>
  <si>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</si>
  <si>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</si>
  <si>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</si>
  <si>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</si>
  <si>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</si>
  <si>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</si>
  <si>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</si>
  <si>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</si>
  <si>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</si>
  <si>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</si>
  <si>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</si>
  <si>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</si>
  <si>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</si>
  <si>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</si>
  <si>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</si>
  <si>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</si>
  <si>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</si>
  <si>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</si>
  <si>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</si>
  <si>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</si>
  <si>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</si>
  <si>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</si>
  <si>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</si>
  <si>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</si>
  <si>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</si>
  <si>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</si>
  <si>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</si>
  <si>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</si>
  <si>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</si>
  <si>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</si>
  <si>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</si>
  <si>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</si>
  <si>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</si>
  <si>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</si>
  <si>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</si>
  <si>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</si>
  <si>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</si>
  <si>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</si>
  <si>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</si>
  <si>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</si>
  <si>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</si>
  <si>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</si>
  <si>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</si>
  <si>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</si>
  <si>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Томская область г.Стрежевой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</si>
  <si>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</si>
  <si>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t>Объём топлива, транспортированного автоперевозками (т)</t>
  </si>
  <si>
    <r>
      <t xml:space="preserve">Наименование  источника теплоснабжения </t>
    </r>
    <r>
      <rPr>
        <sz val="8"/>
        <rFont val="Times New Roman"/>
        <family val="1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Times New Roman"/>
        <family val="1"/>
        <charset val="204"/>
      </rPr>
      <t>)</t>
    </r>
  </si>
  <si>
    <t>Пионерный</t>
  </si>
  <si>
    <t>Ломовое</t>
  </si>
  <si>
    <t>Крапивинское</t>
  </si>
  <si>
    <r>
      <t>Исполнитель Н</t>
    </r>
    <r>
      <rPr>
        <u/>
        <sz val="12"/>
        <rFont val="Times New Roman Cyr"/>
        <charset val="204"/>
      </rPr>
      <t xml:space="preserve">ачальник ПТУ Лыткин В.Н. </t>
    </r>
    <r>
      <rPr>
        <sz val="12"/>
        <rFont val="Times New Roman Cyr"/>
        <family val="1"/>
        <charset val="204"/>
      </rPr>
      <t>/________________/ Тел. (38259) 6-60-05</t>
    </r>
  </si>
  <si>
    <t>п.Игол</t>
  </si>
  <si>
    <t>Лугинецкое</t>
  </si>
  <si>
    <t>Герасимовское</t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</si>
  <si>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</si>
  <si>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за 3 квартал 2025 года</t>
  </si>
  <si>
    <r>
      <t>* Данные заполняются по итогам 3 квартала 2025 года и должны быть подтверждены первичными документами за 2025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</si>
</sst>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  <numFmt numFmtId="172" formatCode="0.00_)"/>
    <numFmt numFmtId="173" formatCode="0.000000"/>
    <numFmt numFmtId="174" formatCode="#,##0.0000"/>
  </numFmts>
  <fonts count="44" x14ac:knownFonts="1">
    <font>
      <sz val="11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i/>
      <sz val="16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8"/>
      <name val="Times New Roman"/>
      <family val="1"/>
      <charset val="204"/>
    </font>
    <font>
      <sz val="11"/>
      <color theme="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8" fillId="0" borderId="0" applyNumberFormat="0" applyFill="0" applyBorder="0" applyAlignment="0" applyProtection="0"/>
    <xf numFmtId="164" fontId="33" fillId="0" borderId="0" applyFill="0" applyBorder="0" applyAlignment="0" applyProtection="0"/>
    <xf numFmtId="165" fontId="33" fillId="0" borderId="0" applyFill="0" applyBorder="0" applyAlignment="0" applyProtection="0"/>
    <xf numFmtId="166" fontId="33" fillId="0" borderId="0" applyFill="0" applyBorder="0" applyAlignment="0" applyProtection="0"/>
    <xf numFmtId="167" fontId="33" fillId="0" borderId="0" applyFill="0" applyBorder="0" applyAlignment="0" applyProtection="0"/>
    <xf numFmtId="172" fontId="37" fillId="0" borderId="0"/>
    <xf numFmtId="0" fontId="2" fillId="0" borderId="0"/>
    <xf numFmtId="0" fontId="1" fillId="0" borderId="0"/>
    <xf numFmtId="0" fontId="2" fillId="0" borderId="0"/>
    <xf numFmtId="9" fontId="3" fillId="0" borderId="0" applyFill="0" applyBorder="0" applyAlignment="0" applyProtection="0"/>
    <xf numFmtId="0" fontId="1" fillId="0" borderId="0" applyNumberFormat="0">
      <alignment horizontal="left"/>
    </xf>
    <xf numFmtId="168" fontId="3" fillId="0" borderId="1">
      <protection locked="0"/>
    </xf>
    <xf numFmtId="0" fontId="4" fillId="0" borderId="0" applyBorder="0">
      <alignment horizontal="center" vertical="center" wrapText="1"/>
    </xf>
    <xf numFmtId="0" fontId="5" fillId="0" borderId="0" applyBorder="0">
      <alignment horizontal="center" vertical="center" wrapText="1"/>
    </xf>
    <xf numFmtId="168" fontId="6" fillId="2" borderId="1"/>
    <xf numFmtId="4" fontId="7" fillId="3" borderId="0" applyBorder="0">
      <alignment horizontal="right"/>
    </xf>
    <xf numFmtId="0" fontId="8" fillId="0" borderId="0" applyFill="0">
      <alignment wrapText="1"/>
    </xf>
    <xf numFmtId="0" fontId="9" fillId="0" borderId="0">
      <alignment horizontal="center" vertical="top" wrapText="1"/>
    </xf>
    <xf numFmtId="0" fontId="10" fillId="0" borderId="0">
      <alignment horizontal="center" vertical="center" wrapText="1"/>
    </xf>
    <xf numFmtId="49" fontId="7" fillId="0" borderId="0" applyBorder="0">
      <alignment vertical="top"/>
    </xf>
    <xf numFmtId="0" fontId="11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4" fillId="3" borderId="0" applyNumberFormat="0" applyBorder="0" applyAlignment="0">
      <protection locked="0"/>
    </xf>
    <xf numFmtId="9" fontId="33" fillId="0" borderId="0" applyFill="0" applyBorder="0" applyAlignment="0" applyProtection="0"/>
    <xf numFmtId="0" fontId="2" fillId="0" borderId="0"/>
    <xf numFmtId="49" fontId="8" fillId="0" borderId="0">
      <alignment horizontal="center"/>
    </xf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4" fontId="7" fillId="4" borderId="0" applyBorder="0">
      <alignment horizontal="right"/>
    </xf>
    <xf numFmtId="4" fontId="7" fillId="5" borderId="0" applyBorder="0">
      <alignment horizontal="right"/>
    </xf>
    <xf numFmtId="4" fontId="33" fillId="4" borderId="0" applyBorder="0">
      <alignment horizontal="right"/>
    </xf>
  </cellStyleXfs>
  <cellXfs count="111">
    <xf numFmtId="0" fontId="0" fillId="0" borderId="0" xfId="0"/>
    <xf numFmtId="0" fontId="15" fillId="0" borderId="0" xfId="0" applyFont="1" applyAlignment="1">
      <alignment horizont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49" fontId="22" fillId="6" borderId="2" xfId="37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/>
    <xf numFmtId="0" fontId="26" fillId="0" borderId="0" xfId="39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/>
    </xf>
    <xf numFmtId="4" fontId="0" fillId="0" borderId="0" xfId="0" applyNumberFormat="1"/>
    <xf numFmtId="0" fontId="40" fillId="0" borderId="0" xfId="0" applyFont="1"/>
    <xf numFmtId="0" fontId="29" fillId="6" borderId="3" xfId="0" applyNumberFormat="1" applyFont="1" applyFill="1" applyBorder="1" applyAlignment="1" applyProtection="1">
      <alignment horizontal="center" vertical="center" wrapText="1"/>
    </xf>
    <xf numFmtId="49" fontId="22" fillId="6" borderId="3" xfId="37" applyNumberFormat="1" applyFont="1" applyFill="1" applyBorder="1" applyAlignment="1" applyProtection="1">
      <alignment horizontal="center" vertical="center" wrapText="1"/>
    </xf>
    <xf numFmtId="49" fontId="22" fillId="6" borderId="4" xfId="37" applyNumberFormat="1" applyFont="1" applyFill="1" applyBorder="1" applyAlignment="1" applyProtection="1">
      <alignment horizontal="center" vertical="center" wrapText="1"/>
    </xf>
    <xf numFmtId="49" fontId="22" fillId="6" borderId="5" xfId="37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>
      <alignment horizontal="center" vertical="distributed" wrapText="1"/>
    </xf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0" fontId="7" fillId="6" borderId="4" xfId="0" applyNumberFormat="1" applyFont="1" applyFill="1" applyBorder="1" applyAlignment="1" applyProtection="1">
      <alignment horizontal="center" vertical="center" wrapText="1"/>
    </xf>
    <xf numFmtId="0" fontId="7" fillId="6" borderId="7" xfId="0" applyNumberFormat="1" applyFont="1" applyFill="1" applyBorder="1" applyAlignment="1" applyProtection="1">
      <alignment horizontal="center" vertical="center" wrapText="1"/>
    </xf>
    <xf numFmtId="49" fontId="22" fillId="6" borderId="7" xfId="37" applyNumberFormat="1" applyFont="1" applyFill="1" applyBorder="1" applyAlignment="1" applyProtection="1">
      <alignment horizontal="center" vertical="center" wrapText="1"/>
    </xf>
    <xf numFmtId="49" fontId="22" fillId="6" borderId="8" xfId="37" applyNumberFormat="1" applyFont="1" applyFill="1" applyBorder="1" applyAlignment="1" applyProtection="1">
      <alignment horizontal="center" vertical="center" wrapText="1"/>
    </xf>
    <xf numFmtId="171" fontId="0" fillId="0" borderId="9" xfId="0" applyNumberFormat="1" applyFill="1" applyBorder="1"/>
    <xf numFmtId="0" fontId="7" fillId="6" borderId="8" xfId="0" applyNumberFormat="1" applyFont="1" applyFill="1" applyBorder="1" applyAlignment="1" applyProtection="1">
      <alignment horizontal="center" vertical="center" wrapText="1"/>
    </xf>
    <xf numFmtId="49" fontId="22" fillId="6" borderId="6" xfId="37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7" borderId="3" xfId="0" applyNumberFormat="1" applyFill="1" applyBorder="1" applyAlignment="1">
      <alignment horizontal="center" vertical="center"/>
    </xf>
    <xf numFmtId="171" fontId="0" fillId="7" borderId="7" xfId="0" applyNumberFormat="1" applyFill="1" applyBorder="1" applyAlignment="1">
      <alignment horizontal="center" vertical="center"/>
    </xf>
    <xf numFmtId="171" fontId="0" fillId="7" borderId="8" xfId="0" applyNumberFormat="1" applyFill="1" applyBorder="1" applyAlignment="1">
      <alignment horizontal="center" vertical="center"/>
    </xf>
    <xf numFmtId="171" fontId="0" fillId="7" borderId="13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/>
    <xf numFmtId="4" fontId="0" fillId="7" borderId="10" xfId="0" applyNumberFormat="1" applyFill="1" applyBorder="1" applyAlignment="1">
      <alignment horizontal="center" vertical="center"/>
    </xf>
    <xf numFmtId="171" fontId="0" fillId="7" borderId="1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49" fontId="22" fillId="6" borderId="10" xfId="37" applyNumberFormat="1" applyFont="1" applyFill="1" applyBorder="1" applyAlignment="1" applyProtection="1">
      <alignment horizontal="center" vertical="center" wrapText="1"/>
    </xf>
    <xf numFmtId="49" fontId="22" fillId="0" borderId="10" xfId="37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1" fontId="0" fillId="0" borderId="0" xfId="0" applyNumberFormat="1" applyFont="1"/>
    <xf numFmtId="173" fontId="0" fillId="0" borderId="0" xfId="0" applyNumberFormat="1" applyFont="1"/>
    <xf numFmtId="4" fontId="0" fillId="7" borderId="35" xfId="0" applyNumberFormat="1" applyFill="1" applyBorder="1" applyAlignment="1">
      <alignment horizontal="center" vertical="center"/>
    </xf>
    <xf numFmtId="4" fontId="0" fillId="7" borderId="32" xfId="0" applyNumberFormat="1" applyFill="1" applyBorder="1" applyAlignment="1">
      <alignment horizontal="center" vertical="center"/>
    </xf>
    <xf numFmtId="0" fontId="29" fillId="6" borderId="4" xfId="0" applyNumberFormat="1" applyFont="1" applyFill="1" applyBorder="1" applyAlignment="1" applyProtection="1">
      <alignment horizontal="center" vertical="center" wrapText="1"/>
    </xf>
    <xf numFmtId="49" fontId="22" fillId="6" borderId="32" xfId="37" applyNumberFormat="1" applyFont="1" applyFill="1" applyBorder="1" applyAlignment="1" applyProtection="1">
      <alignment horizontal="center" vertical="center" wrapText="1"/>
    </xf>
    <xf numFmtId="4" fontId="18" fillId="7" borderId="35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174" fontId="18" fillId="0" borderId="38" xfId="0" applyNumberFormat="1" applyFont="1" applyFill="1" applyBorder="1" applyAlignment="1">
      <alignment horizontal="center" vertical="center" wrapText="1"/>
    </xf>
    <xf numFmtId="4" fontId="18" fillId="7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5" xfId="0" applyBorder="1"/>
    <xf numFmtId="0" fontId="0" fillId="0" borderId="15" xfId="0" applyBorder="1"/>
    <xf numFmtId="0" fontId="0" fillId="0" borderId="39" xfId="0" applyBorder="1"/>
    <xf numFmtId="0" fontId="0" fillId="0" borderId="40" xfId="0" applyBorder="1"/>
    <xf numFmtId="0" fontId="0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0" xfId="39" applyFont="1" applyFill="1" applyBorder="1" applyAlignment="1">
      <alignment horizontal="left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38" applyFont="1" applyBorder="1" applyAlignment="1" applyProtection="1">
      <alignment horizontal="center" vertical="center" wrapText="1"/>
    </xf>
    <xf numFmtId="0" fontId="0" fillId="0" borderId="22" xfId="38" applyFont="1" applyBorder="1" applyAlignment="1" applyProtection="1">
      <alignment horizontal="center" vertical="center" wrapText="1"/>
    </xf>
    <xf numFmtId="0" fontId="0" fillId="0" borderId="23" xfId="38" applyFont="1" applyBorder="1" applyAlignment="1" applyProtection="1">
      <alignment horizontal="center" vertical="center" wrapText="1"/>
    </xf>
    <xf numFmtId="0" fontId="0" fillId="0" borderId="5" xfId="38" applyFont="1" applyBorder="1" applyAlignment="1" applyProtection="1">
      <alignment horizontal="center" vertical="center" wrapText="1"/>
    </xf>
    <xf numFmtId="0" fontId="0" fillId="0" borderId="24" xfId="38" applyFont="1" applyBorder="1" applyAlignment="1" applyProtection="1">
      <alignment horizontal="center" vertical="center" wrapText="1"/>
    </xf>
    <xf numFmtId="0" fontId="0" fillId="0" borderId="25" xfId="38" applyFont="1" applyBorder="1" applyAlignment="1" applyProtection="1">
      <alignment horizontal="center" vertical="center" wrapText="1"/>
    </xf>
    <xf numFmtId="0" fontId="0" fillId="0" borderId="26" xfId="38" applyFont="1" applyBorder="1" applyAlignment="1" applyProtection="1">
      <alignment horizontal="center" vertical="center" wrapText="1"/>
    </xf>
    <xf numFmtId="0" fontId="0" fillId="0" borderId="27" xfId="38" applyFont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NumberFormat="1" applyFont="1" applyFill="1" applyBorder="1" applyAlignment="1" applyProtection="1">
      <alignment horizontal="center" vertical="center" wrapText="1"/>
    </xf>
    <xf numFmtId="0" fontId="0" fillId="0" borderId="17" xfId="38" applyFont="1" applyBorder="1" applyAlignment="1" applyProtection="1">
      <alignment horizontal="center" vertical="center" wrapText="1"/>
    </xf>
    <xf numFmtId="0" fontId="0" fillId="0" borderId="30" xfId="38" applyFont="1" applyBorder="1" applyAlignment="1" applyProtection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3" fillId="0" borderId="3" xfId="38" applyFont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3" fillId="0" borderId="4" xfId="38" applyFont="1" applyBorder="1" applyAlignment="1" applyProtection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_График обустр.2002г" xfId="1"/>
    <cellStyle name="_ЗАМЕНА ТР." xfId="2"/>
    <cellStyle name="_Мероприятия по трубе на 6.07.00" xfId="3"/>
    <cellStyle name="_Оборудование (1)" xfId="4"/>
    <cellStyle name="_РЕКОНСТРУКЦИЯ (2)" xfId="5"/>
    <cellStyle name="_РЕКОНСТРУКЦИЯ (лиц)" xfId="6"/>
    <cellStyle name="_финансы" xfId="7"/>
    <cellStyle name="_Штат ООО ЭНТ вариант28_03_2001" xfId="8"/>
    <cellStyle name="Ăčďĺđńńűëęŕ" xfId="9"/>
    <cellStyle name="Comma [0]_irl tel sep5" xfId="10"/>
    <cellStyle name="Comma_irl tel sep5" xfId="11"/>
    <cellStyle name="Currency [0]" xfId="12"/>
    <cellStyle name="Currency_irl tel sep5" xfId="13"/>
    <cellStyle name="Normal - Style1" xfId="14"/>
    <cellStyle name="Normal_02." xfId="15"/>
    <cellStyle name="Normal1" xfId="16"/>
    <cellStyle name="normбlnм_laroux" xfId="17"/>
    <cellStyle name="Percent_OPERATING" xfId="18"/>
    <cellStyle name="Price_Body" xfId="19"/>
    <cellStyle name="Беззащитный" xfId="20"/>
    <cellStyle name="Заголовок 1" xfId="21" builtinId="16" customBuiltin="1"/>
    <cellStyle name="ЗаголовокСтолбца" xfId="22"/>
    <cellStyle name="Защитный" xfId="23"/>
    <cellStyle name="Значение" xfId="24"/>
    <cellStyle name="Мои наименования показателей" xfId="25"/>
    <cellStyle name="Мой заголовок" xfId="26"/>
    <cellStyle name="Мой заголовок листа" xfId="27"/>
    <cellStyle name="Обычный" xfId="0" builtinId="0"/>
    <cellStyle name="Обычный 2" xfId="28"/>
    <cellStyle name="Обычный 2 2" xfId="29"/>
    <cellStyle name="Обычный 2 2 2" xfId="30"/>
    <cellStyle name="Обычный 2 2 2 2" xfId="31"/>
    <cellStyle name="Обычный 3" xfId="32"/>
    <cellStyle name="Обычный 4" xfId="33"/>
    <cellStyle name="Обычный 5" xfId="34"/>
    <cellStyle name="Обычный 6" xfId="35"/>
    <cellStyle name="Обычный 7" xfId="36"/>
    <cellStyle name="Обычный_Kom kompleks" xfId="37"/>
    <cellStyle name="Обычный_VO_2_2" xfId="38"/>
    <cellStyle name="Обычный_тарифы на 2002г с 1-01" xfId="39"/>
    <cellStyle name="Поле ввода" xfId="40"/>
    <cellStyle name="Процентный 2" xfId="41"/>
    <cellStyle name="Стиль 1" xfId="42"/>
    <cellStyle name="Текстовый" xfId="43"/>
    <cellStyle name="Тысячи [0]_1кв98" xfId="44"/>
    <cellStyle name="Тысячи_1кв98" xfId="45"/>
    <cellStyle name="Финансовый 2" xfId="46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5;&#1055;&#1058;&#1053;/&#1058;&#1086;&#1087;&#1083;&#1080;&#1074;&#1086;/&#1058;&#1086;&#1087;&#1083;&#1080;&#1074;&#1086;%202025/&#1060;&#1086;&#1088;&#1084;&#1072;%20&#8470;%201%20&#1088;&#1072;&#1089;&#1093;&#1086;&#1076;&#1099;%20&#1087;&#1086;%20&#1075;&#1072;&#1079;-&#1085;&#1077;&#1092;&#1090;&#1100;%20&#1072;&#1085;&#1072;&#1083;&#1080;&#1079;_2025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8;&#1086;&#1087;&#1083;&#1080;&#1074;&#1086;\&#1058;&#1086;&#1087;&#1083;&#1080;&#1074;&#1086;%202025\&#1060;&#1086;&#1088;&#1084;&#1072;%20&#8470;%201%20&#1088;&#1072;&#1089;&#1093;&#1086;&#1076;&#1099;%20&#1087;&#1086;%20&#1075;&#1072;&#1079;-&#1085;&#1077;&#1092;&#1090;&#1100;%20&#1072;&#1085;&#1072;&#1083;&#1080;&#1079;_2025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  <cell r="N298">
            <v>3146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9">
          <cell r="K9">
            <v>60</v>
          </cell>
        </row>
      </sheetData>
      <sheetData sheetId="2">
        <row r="36">
          <cell r="N36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9">
          <cell r="U9">
            <v>9</v>
          </cell>
        </row>
        <row r="10">
          <cell r="U10">
            <v>2</v>
          </cell>
        </row>
        <row r="12">
          <cell r="U12">
            <v>2</v>
          </cell>
        </row>
        <row r="17">
          <cell r="S17">
            <v>1</v>
          </cell>
          <cell r="U17">
            <v>0</v>
          </cell>
        </row>
        <row r="18">
          <cell r="Q18">
            <v>2</v>
          </cell>
          <cell r="S18">
            <v>2</v>
          </cell>
          <cell r="U18">
            <v>5</v>
          </cell>
        </row>
        <row r="19">
          <cell r="Q19">
            <v>28</v>
          </cell>
          <cell r="S19">
            <v>27</v>
          </cell>
          <cell r="U19">
            <v>55</v>
          </cell>
        </row>
        <row r="20">
          <cell r="U20">
            <v>0</v>
          </cell>
        </row>
        <row r="21">
          <cell r="U21">
            <v>1</v>
          </cell>
        </row>
        <row r="22">
          <cell r="Q22">
            <v>32</v>
          </cell>
          <cell r="S22">
            <v>20</v>
          </cell>
          <cell r="U22">
            <v>80</v>
          </cell>
        </row>
        <row r="23">
          <cell r="Q23">
            <v>1</v>
          </cell>
          <cell r="S23">
            <v>1</v>
          </cell>
          <cell r="U23">
            <v>9</v>
          </cell>
        </row>
        <row r="42">
          <cell r="S42">
            <v>1136.0899999999997</v>
          </cell>
        </row>
      </sheetData>
      <sheetData sheetId="2">
        <row r="17">
          <cell r="U17">
            <v>0.79549999999999998</v>
          </cell>
        </row>
        <row r="18">
          <cell r="U18">
            <v>0.1431</v>
          </cell>
        </row>
        <row r="19">
          <cell r="U19">
            <v>0.19</v>
          </cell>
        </row>
        <row r="20">
          <cell r="U20">
            <v>1.4E-2</v>
          </cell>
        </row>
        <row r="36">
          <cell r="T36">
            <v>3566.8650446350425</v>
          </cell>
        </row>
        <row r="37">
          <cell r="T37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topLeftCell="A10" zoomScale="80" zoomScaleNormal="100" zoomScaleSheetLayoutView="80" workbookViewId="0">
      <selection activeCell="E14" sqref="E14:M14"/>
    </sheetView>
  </sheetViews>
  <sheetFormatPr defaultRowHeight="14.25" x14ac:dyDescent="0.2"/>
  <cols>
    <col min="1" max="1" width="17.5" customWidth="1"/>
    <col min="2" max="2" width="21.625" customWidth="1"/>
    <col min="5" max="13" width="15.25" customWidth="1"/>
    <col min="14" max="14" width="13" hidden="1" customWidth="1"/>
    <col min="15" max="15" width="13" bestFit="1" customWidth="1"/>
  </cols>
  <sheetData>
    <row r="1" spans="1:15" x14ac:dyDescent="0.2">
      <c r="M1" t="s">
        <v>0</v>
      </c>
    </row>
    <row r="3" spans="1:15" ht="37.9" customHeight="1" x14ac:dyDescent="0.25">
      <c r="A3" s="92" t="str">
        <f>'Приложение №2'!A3:D3</f>
        <v>Информация о фактически сложившихся ценах и объёмах потребления топлива за 3 квартал 2025 года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5" ht="17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x14ac:dyDescent="0.2">
      <c r="A5" t="s">
        <v>70</v>
      </c>
      <c r="M5" s="43" t="s">
        <v>1</v>
      </c>
    </row>
    <row r="6" spans="1:15" ht="21.6" customHeight="1" x14ac:dyDescent="0.2">
      <c r="A6" t="s">
        <v>2</v>
      </c>
    </row>
    <row r="7" spans="1:15" ht="15" thickBot="1" x14ac:dyDescent="0.25"/>
    <row r="8" spans="1:15" ht="60" customHeight="1" x14ac:dyDescent="0.2">
      <c r="A8" s="93" t="s">
        <v>3</v>
      </c>
      <c r="B8" s="94"/>
      <c r="C8" s="94"/>
      <c r="D8" s="94"/>
      <c r="E8" s="97" t="s">
        <v>4</v>
      </c>
      <c r="F8" s="97" t="s">
        <v>5</v>
      </c>
      <c r="G8" s="97" t="s">
        <v>6</v>
      </c>
      <c r="H8" s="97" t="s">
        <v>7</v>
      </c>
      <c r="I8" s="97" t="s">
        <v>8</v>
      </c>
      <c r="J8" s="97" t="s">
        <v>9</v>
      </c>
      <c r="K8" s="97" t="s">
        <v>10</v>
      </c>
      <c r="L8" s="97" t="s">
        <v>11</v>
      </c>
      <c r="M8" s="90" t="s">
        <v>12</v>
      </c>
    </row>
    <row r="9" spans="1:15" ht="29.45" customHeight="1" thickBot="1" x14ac:dyDescent="0.25">
      <c r="A9" s="95"/>
      <c r="B9" s="96"/>
      <c r="C9" s="96"/>
      <c r="D9" s="96"/>
      <c r="E9" s="98"/>
      <c r="F9" s="98"/>
      <c r="G9" s="98"/>
      <c r="H9" s="98"/>
      <c r="I9" s="98"/>
      <c r="J9" s="98"/>
      <c r="K9" s="98"/>
      <c r="L9" s="98"/>
      <c r="M9" s="91"/>
    </row>
    <row r="10" spans="1:15" ht="21.6" customHeight="1" x14ac:dyDescent="0.2">
      <c r="A10" s="75" t="s">
        <v>13</v>
      </c>
      <c r="B10" s="78" t="s">
        <v>14</v>
      </c>
      <c r="C10" s="21" t="s">
        <v>15</v>
      </c>
      <c r="D10" s="14" t="s">
        <v>16</v>
      </c>
      <c r="E10" s="38">
        <f>'[3]Газ анализ'!$S$42</f>
        <v>1136.0899999999997</v>
      </c>
      <c r="F10" s="38">
        <f t="shared" ref="F10:M10" si="0">E10</f>
        <v>1136.0899999999997</v>
      </c>
      <c r="G10" s="38">
        <f t="shared" si="0"/>
        <v>1136.0899999999997</v>
      </c>
      <c r="H10" s="38">
        <v>0</v>
      </c>
      <c r="I10" s="38">
        <f>G10</f>
        <v>1136.0899999999997</v>
      </c>
      <c r="J10" s="38">
        <f t="shared" si="0"/>
        <v>1136.0899999999997</v>
      </c>
      <c r="K10" s="38">
        <f t="shared" si="0"/>
        <v>1136.0899999999997</v>
      </c>
      <c r="L10" s="38">
        <f t="shared" si="0"/>
        <v>1136.0899999999997</v>
      </c>
      <c r="M10" s="57">
        <f t="shared" si="0"/>
        <v>1136.0899999999997</v>
      </c>
      <c r="N10" s="56">
        <v>596.99</v>
      </c>
    </row>
    <row r="11" spans="1:15" ht="21.6" customHeight="1" x14ac:dyDescent="0.2">
      <c r="A11" s="76"/>
      <c r="B11" s="79"/>
      <c r="C11" s="20" t="s">
        <v>17</v>
      </c>
      <c r="D11" s="13" t="s">
        <v>18</v>
      </c>
      <c r="E11" s="39">
        <f>E10*1.2</f>
        <v>1363.3079999999995</v>
      </c>
      <c r="F11" s="39">
        <f t="shared" ref="F11:M11" si="1">F10*1.2</f>
        <v>1363.3079999999995</v>
      </c>
      <c r="G11" s="39">
        <f t="shared" si="1"/>
        <v>1363.3079999999995</v>
      </c>
      <c r="H11" s="39">
        <f t="shared" si="1"/>
        <v>0</v>
      </c>
      <c r="I11" s="39">
        <f t="shared" si="1"/>
        <v>1363.3079999999995</v>
      </c>
      <c r="J11" s="39">
        <f t="shared" si="1"/>
        <v>1363.3079999999995</v>
      </c>
      <c r="K11" s="39">
        <f t="shared" si="1"/>
        <v>1363.3079999999995</v>
      </c>
      <c r="L11" s="39">
        <f t="shared" si="1"/>
        <v>1363.3079999999995</v>
      </c>
      <c r="M11" s="46">
        <f t="shared" si="1"/>
        <v>1363.3079999999995</v>
      </c>
    </row>
    <row r="12" spans="1:15" ht="21.6" customHeight="1" x14ac:dyDescent="0.2">
      <c r="A12" s="76"/>
      <c r="B12" s="79" t="s">
        <v>19</v>
      </c>
      <c r="C12" s="20" t="s">
        <v>15</v>
      </c>
      <c r="D12" s="13" t="s">
        <v>20</v>
      </c>
      <c r="E12" s="28" t="s">
        <v>69</v>
      </c>
      <c r="F12" s="28" t="s">
        <v>69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9" t="s">
        <v>69</v>
      </c>
    </row>
    <row r="13" spans="1:15" ht="21.6" customHeight="1" x14ac:dyDescent="0.2">
      <c r="A13" s="76"/>
      <c r="B13" s="79"/>
      <c r="C13" s="20" t="s">
        <v>17</v>
      </c>
      <c r="D13" s="13" t="s">
        <v>21</v>
      </c>
      <c r="E13" s="28" t="s">
        <v>69</v>
      </c>
      <c r="F13" s="28" t="s">
        <v>69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9" t="s">
        <v>69</v>
      </c>
    </row>
    <row r="14" spans="1:15" ht="29.45" customHeight="1" thickBot="1" x14ac:dyDescent="0.25">
      <c r="A14" s="76"/>
      <c r="B14" s="80" t="s">
        <v>22</v>
      </c>
      <c r="C14" s="81"/>
      <c r="D14" s="15" t="s">
        <v>23</v>
      </c>
      <c r="E14" s="49">
        <f>'[3]Газ анализ'!$Q$10+'[3]Газ анализ'!$S$10+'[3]Газ анализ'!$U$10</f>
        <v>2</v>
      </c>
      <c r="F14" s="49">
        <f>'[3]Газ анализ'!$Q$12+'[3]Газ анализ'!$S$12+'[3]Газ анализ'!$U$12</f>
        <v>2</v>
      </c>
      <c r="G14" s="49">
        <f>'[3]Газ анализ'!$Q$9+'[3]Газ анализ'!$S$9+'[3]Газ анализ'!$U$9</f>
        <v>9</v>
      </c>
      <c r="H14" s="49">
        <f>'[3]Газ анализ'!$Q$17+'[3]Газ анализ'!$S$17+'[3]Газ анализ'!$U$17</f>
        <v>1</v>
      </c>
      <c r="I14" s="49">
        <f>'[3]Газ анализ'!$Q$18+'[3]Газ анализ'!$S$18+'[3]Газ анализ'!$U$18</f>
        <v>9</v>
      </c>
      <c r="J14" s="49">
        <f>'[3]Газ анализ'!$Q$19+'[3]Газ анализ'!$Q$20+'[3]Газ анализ'!$S$19+'[3]Газ анализ'!$S$20+'[3]Газ анализ'!$U$19+'[3]Газ анализ'!$U$20</f>
        <v>110</v>
      </c>
      <c r="K14" s="49">
        <f>'[3]Газ анализ'!$Q$21+'[3]Газ анализ'!$S$21+'[3]Газ анализ'!$U$21</f>
        <v>1</v>
      </c>
      <c r="L14" s="49">
        <f>'[3]Газ анализ'!$Q$22+'[3]Газ анализ'!$S$22+'[3]Газ анализ'!$U$22</f>
        <v>132</v>
      </c>
      <c r="M14" s="50">
        <f>'[3]Газ анализ'!$Q$23+'[3]Газ анализ'!$S$23+'[3]Газ анализ'!$U$23</f>
        <v>11</v>
      </c>
      <c r="N14" s="10" t="b">
        <f>[1]TDSheet!$N$298=SUM(E14:M14)</f>
        <v>0</v>
      </c>
      <c r="O14" s="54"/>
    </row>
    <row r="15" spans="1:15" ht="29.45" customHeight="1" thickBot="1" x14ac:dyDescent="0.25">
      <c r="A15" s="76"/>
      <c r="B15" s="82" t="s">
        <v>24</v>
      </c>
      <c r="C15" s="22" t="s">
        <v>15</v>
      </c>
      <c r="D15" s="23" t="s">
        <v>25</v>
      </c>
      <c r="E15" s="30" t="s">
        <v>69</v>
      </c>
      <c r="F15" s="30" t="s">
        <v>69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30" t="s">
        <v>69</v>
      </c>
      <c r="M15" s="31" t="s">
        <v>69</v>
      </c>
      <c r="O15" s="11"/>
    </row>
    <row r="16" spans="1:15" ht="29.45" customHeight="1" x14ac:dyDescent="0.2">
      <c r="A16" s="76"/>
      <c r="B16" s="83"/>
      <c r="C16" s="2" t="s">
        <v>17</v>
      </c>
      <c r="D16" s="3" t="s">
        <v>26</v>
      </c>
      <c r="E16" s="32" t="s">
        <v>69</v>
      </c>
      <c r="F16" s="32" t="s">
        <v>69</v>
      </c>
      <c r="G16" s="32" t="s">
        <v>69</v>
      </c>
      <c r="H16" s="32" t="s">
        <v>69</v>
      </c>
      <c r="I16" s="32" t="s">
        <v>69</v>
      </c>
      <c r="J16" s="32" t="s">
        <v>69</v>
      </c>
      <c r="K16" s="32" t="s">
        <v>69</v>
      </c>
      <c r="L16" s="32" t="s">
        <v>69</v>
      </c>
      <c r="M16" s="33" t="s">
        <v>69</v>
      </c>
      <c r="O16" s="11"/>
    </row>
    <row r="17" spans="1:15" ht="41.45" customHeight="1" thickBot="1" x14ac:dyDescent="0.25">
      <c r="A17" s="76"/>
      <c r="B17" s="84" t="s">
        <v>27</v>
      </c>
      <c r="C17" s="85"/>
      <c r="D17" s="24" t="s">
        <v>28</v>
      </c>
      <c r="E17" s="34" t="s">
        <v>69</v>
      </c>
      <c r="F17" s="34" t="s">
        <v>69</v>
      </c>
      <c r="G17" s="34" t="s">
        <v>69</v>
      </c>
      <c r="H17" s="34" t="s">
        <v>69</v>
      </c>
      <c r="I17" s="34" t="s">
        <v>69</v>
      </c>
      <c r="J17" s="34" t="s">
        <v>69</v>
      </c>
      <c r="K17" s="34" t="s">
        <v>69</v>
      </c>
      <c r="L17" s="34" t="s">
        <v>69</v>
      </c>
      <c r="M17" s="35" t="s">
        <v>69</v>
      </c>
      <c r="O17" s="7"/>
    </row>
    <row r="18" spans="1:15" ht="29.45" customHeight="1" thickBot="1" x14ac:dyDescent="0.25">
      <c r="A18" s="76"/>
      <c r="B18" s="86" t="s">
        <v>29</v>
      </c>
      <c r="C18" s="22" t="s">
        <v>15</v>
      </c>
      <c r="D18" s="23" t="s">
        <v>30</v>
      </c>
      <c r="E18" s="40">
        <f>(E10*E14)/1000</f>
        <v>2.2721799999999992</v>
      </c>
      <c r="F18" s="40">
        <f>(F10*F14)/1000</f>
        <v>2.2721799999999992</v>
      </c>
      <c r="G18" s="40">
        <f t="shared" ref="G18" si="2">(G10*G14)/1000</f>
        <v>10.224809999999998</v>
      </c>
      <c r="H18" s="40">
        <f t="shared" ref="H18:M18" si="3">(H10*H14)/1000</f>
        <v>0</v>
      </c>
      <c r="I18" s="40">
        <f t="shared" si="3"/>
        <v>10.224809999999998</v>
      </c>
      <c r="J18" s="40">
        <f t="shared" si="3"/>
        <v>124.96989999999997</v>
      </c>
      <c r="K18" s="40">
        <f t="shared" si="3"/>
        <v>1.1360899999999996</v>
      </c>
      <c r="L18" s="40">
        <f t="shared" si="3"/>
        <v>149.96387999999996</v>
      </c>
      <c r="M18" s="47">
        <f t="shared" si="3"/>
        <v>12.496989999999997</v>
      </c>
      <c r="N18" s="10">
        <f>[1]TDSheet!$M$298</f>
        <v>1745998.54</v>
      </c>
      <c r="O18" s="55"/>
    </row>
    <row r="19" spans="1:15" ht="29.45" customHeight="1" thickBot="1" x14ac:dyDescent="0.25">
      <c r="A19" s="76"/>
      <c r="B19" s="87"/>
      <c r="C19" s="26" t="s">
        <v>17</v>
      </c>
      <c r="D19" s="24" t="s">
        <v>31</v>
      </c>
      <c r="E19" s="41">
        <f>E18*1.2</f>
        <v>2.726615999999999</v>
      </c>
      <c r="F19" s="41">
        <f>F18*1.2</f>
        <v>2.726615999999999</v>
      </c>
      <c r="G19" s="41">
        <f t="shared" ref="G19:M19" si="4">G18*1.2</f>
        <v>12.269771999999998</v>
      </c>
      <c r="H19" s="41">
        <f>H18*1.2</f>
        <v>0</v>
      </c>
      <c r="I19" s="41">
        <f t="shared" si="4"/>
        <v>12.269771999999998</v>
      </c>
      <c r="J19" s="41">
        <f t="shared" si="4"/>
        <v>149.96387999999996</v>
      </c>
      <c r="K19" s="41">
        <f t="shared" si="4"/>
        <v>1.3633079999999995</v>
      </c>
      <c r="L19" s="41">
        <f t="shared" si="4"/>
        <v>179.95665599999995</v>
      </c>
      <c r="M19" s="42">
        <f t="shared" si="4"/>
        <v>14.996387999999996</v>
      </c>
      <c r="N19" s="25">
        <f>N18*1.18</f>
        <v>2060278.2771999999</v>
      </c>
      <c r="O19" s="11"/>
    </row>
    <row r="20" spans="1:15" ht="43.9" customHeight="1" thickBot="1" x14ac:dyDescent="0.25">
      <c r="A20" s="77"/>
      <c r="B20" s="88" t="s">
        <v>32</v>
      </c>
      <c r="C20" s="89"/>
      <c r="D20" s="27" t="s">
        <v>33</v>
      </c>
      <c r="E20" s="36">
        <v>7900</v>
      </c>
      <c r="F20" s="36">
        <v>7900</v>
      </c>
      <c r="G20" s="36">
        <v>7900</v>
      </c>
      <c r="H20" s="36">
        <v>7900</v>
      </c>
      <c r="I20" s="36">
        <v>7900</v>
      </c>
      <c r="J20" s="36">
        <v>7900</v>
      </c>
      <c r="K20" s="36">
        <v>7900</v>
      </c>
      <c r="L20" s="36">
        <v>7900</v>
      </c>
      <c r="M20" s="48">
        <v>7900</v>
      </c>
      <c r="N20" s="45"/>
    </row>
    <row r="21" spans="1:15" ht="29.45" customHeight="1" thickBot="1" x14ac:dyDescent="0.25">
      <c r="A21" s="71" t="s">
        <v>34</v>
      </c>
      <c r="B21" s="72"/>
      <c r="C21" s="72"/>
      <c r="D21" s="27"/>
      <c r="E21" s="19"/>
      <c r="F21" s="19"/>
      <c r="G21" s="19"/>
      <c r="H21" s="19"/>
      <c r="I21" s="19"/>
      <c r="J21" s="19"/>
      <c r="K21" s="19"/>
      <c r="L21" s="19"/>
      <c r="M21" s="37"/>
    </row>
    <row r="22" spans="1:15" ht="7.9" customHeight="1" x14ac:dyDescent="0.2"/>
    <row r="23" spans="1:15" ht="22.15" customHeight="1" x14ac:dyDescent="0.2">
      <c r="A23" s="73" t="s">
        <v>83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5" ht="44.45" customHeight="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5" ht="19.149999999999999" customHeight="1" x14ac:dyDescent="0.25">
      <c r="A25" s="4" t="s">
        <v>35</v>
      </c>
    </row>
    <row r="27" spans="1:15" ht="15.75" x14ac:dyDescent="0.25">
      <c r="A27" s="5" t="s">
        <v>81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5.75" customHeight="1" x14ac:dyDescent="0.25">
      <c r="A29" s="5" t="str">
        <f>'Приложение №2'!A41</f>
        <v>Исполнитель Начальник ПТУ Лыткин В.Н. /________________/ Тел. (38259) 6-60-05</v>
      </c>
      <c r="B29" s="5"/>
      <c r="C29" s="5"/>
      <c r="D29" s="5"/>
      <c r="E29" s="5"/>
    </row>
    <row r="30" spans="1:15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5.7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</sheetData>
  <sheetProtection selectLockedCells="1" selectUnlockedCells="1"/>
  <mergeCells count="22">
    <mergeCell ref="M8:M9"/>
    <mergeCell ref="A3:M3"/>
    <mergeCell ref="A8:D9"/>
    <mergeCell ref="E8:E9"/>
    <mergeCell ref="F8:F9"/>
    <mergeCell ref="G8:G9"/>
    <mergeCell ref="H8:H9"/>
    <mergeCell ref="I8:I9"/>
    <mergeCell ref="J8:J9"/>
    <mergeCell ref="K8:K9"/>
    <mergeCell ref="L8:L9"/>
    <mergeCell ref="A21:C21"/>
    <mergeCell ref="A23:M24"/>
    <mergeCell ref="A31:M31"/>
    <mergeCell ref="A10:A20"/>
    <mergeCell ref="B10:B11"/>
    <mergeCell ref="B12:B13"/>
    <mergeCell ref="B14:C14"/>
    <mergeCell ref="B15:B16"/>
    <mergeCell ref="B17:C17"/>
    <mergeCell ref="B18:B19"/>
    <mergeCell ref="B20:C20"/>
  </mergeCells>
  <pageMargins left="0.17" right="0.11805555555555555" top="0.34" bottom="0.74791666666666667" header="0.31" footer="0.51180555555555551"/>
  <pageSetup paperSize="9" scale="68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3"/>
  <sheetViews>
    <sheetView tabSelected="1" view="pageBreakPreview" topLeftCell="A10" zoomScaleNormal="100" zoomScaleSheetLayoutView="100" workbookViewId="0">
      <selection activeCell="A37" sqref="A37"/>
    </sheetView>
  </sheetViews>
  <sheetFormatPr defaultRowHeight="14.25" x14ac:dyDescent="0.2"/>
  <cols>
    <col min="1" max="1" width="16.75" customWidth="1"/>
    <col min="2" max="2" width="22.875" customWidth="1"/>
    <col min="3" max="3" width="16.75" customWidth="1"/>
    <col min="4" max="4" width="7.875" customWidth="1"/>
    <col min="5" max="5" width="14.5" customWidth="1"/>
    <col min="6" max="6" width="16.375" customWidth="1"/>
    <col min="7" max="7" width="14.75" customWidth="1"/>
    <col min="8" max="8" width="13.625" customWidth="1"/>
    <col min="9" max="10" width="15.25" hidden="1" customWidth="1"/>
  </cols>
  <sheetData>
    <row r="3" spans="1:10" ht="42" customHeight="1" x14ac:dyDescent="0.25">
      <c r="A3" s="92" t="s">
        <v>82</v>
      </c>
      <c r="B3" s="92"/>
      <c r="C3" s="92"/>
      <c r="D3" s="92"/>
    </row>
    <row r="4" spans="1:10" ht="20.45" customHeight="1" x14ac:dyDescent="0.25">
      <c r="A4" s="1"/>
      <c r="B4" s="1"/>
      <c r="C4" s="1"/>
      <c r="D4" s="1"/>
    </row>
    <row r="5" spans="1:10" ht="19.149999999999999" customHeight="1" x14ac:dyDescent="0.2">
      <c r="A5" t="s">
        <v>70</v>
      </c>
    </row>
    <row r="6" spans="1:10" ht="19.149999999999999" customHeight="1" x14ac:dyDescent="0.2">
      <c r="A6" t="s">
        <v>36</v>
      </c>
    </row>
    <row r="7" spans="1:10" ht="16.149999999999999" customHeight="1" thickBot="1" x14ac:dyDescent="0.25"/>
    <row r="8" spans="1:10" ht="33.6" customHeight="1" x14ac:dyDescent="0.2">
      <c r="A8" s="99" t="s">
        <v>73</v>
      </c>
      <c r="B8" s="97"/>
      <c r="C8" s="97"/>
      <c r="D8" s="90"/>
      <c r="E8" s="107" t="s">
        <v>74</v>
      </c>
      <c r="F8" s="107" t="s">
        <v>75</v>
      </c>
      <c r="G8" s="107" t="s">
        <v>78</v>
      </c>
      <c r="H8" s="107" t="s">
        <v>76</v>
      </c>
      <c r="I8" s="107" t="s">
        <v>79</v>
      </c>
      <c r="J8" s="107" t="s">
        <v>80</v>
      </c>
    </row>
    <row r="9" spans="1:10" ht="19.899999999999999" customHeight="1" thickBot="1" x14ac:dyDescent="0.25">
      <c r="A9" s="100"/>
      <c r="B9" s="98"/>
      <c r="C9" s="98"/>
      <c r="D9" s="91"/>
      <c r="E9" s="108"/>
      <c r="F9" s="108"/>
      <c r="G9" s="108"/>
      <c r="H9" s="108"/>
      <c r="I9" s="108"/>
      <c r="J9" s="108"/>
    </row>
    <row r="10" spans="1:10" ht="30" customHeight="1" x14ac:dyDescent="0.2">
      <c r="A10" s="103" t="s">
        <v>37</v>
      </c>
      <c r="B10" s="106" t="s">
        <v>38</v>
      </c>
      <c r="C10" s="58" t="s">
        <v>15</v>
      </c>
      <c r="D10" s="59" t="s">
        <v>16</v>
      </c>
      <c r="E10" s="60">
        <f>'[3]Нефть списание'!$T$36</f>
        <v>3566.8650446350425</v>
      </c>
      <c r="F10" s="60">
        <f>E10</f>
        <v>3566.8650446350425</v>
      </c>
      <c r="G10" s="60">
        <f>F10</f>
        <v>3566.8650446350425</v>
      </c>
      <c r="H10" s="60">
        <f t="shared" ref="H10" si="0">G10</f>
        <v>3566.8650446350425</v>
      </c>
      <c r="I10" s="60" t="e">
        <f>'[3]Нефть списание'!$T$37</f>
        <v>#DIV/0!</v>
      </c>
      <c r="J10" s="60" t="e">
        <f>I10</f>
        <v>#DIV/0!</v>
      </c>
    </row>
    <row r="11" spans="1:10" ht="30" customHeight="1" x14ac:dyDescent="0.2">
      <c r="A11" s="104"/>
      <c r="B11" s="101"/>
      <c r="C11" s="12" t="s">
        <v>17</v>
      </c>
      <c r="D11" s="51" t="s">
        <v>18</v>
      </c>
      <c r="E11" s="61">
        <f>E10*1.2</f>
        <v>4280.2380535620505</v>
      </c>
      <c r="F11" s="61">
        <f>F10*1.2</f>
        <v>4280.2380535620505</v>
      </c>
      <c r="G11" s="61">
        <f t="shared" ref="G11:H11" si="1">G10*1.2</f>
        <v>4280.2380535620505</v>
      </c>
      <c r="H11" s="61">
        <f t="shared" si="1"/>
        <v>4280.2380535620505</v>
      </c>
      <c r="I11" s="61" t="e">
        <f>I10*1.2</f>
        <v>#DIV/0!</v>
      </c>
      <c r="J11" s="61" t="e">
        <f t="shared" ref="J11" si="2">I11</f>
        <v>#DIV/0!</v>
      </c>
    </row>
    <row r="12" spans="1:10" ht="30" customHeight="1" x14ac:dyDescent="0.2">
      <c r="A12" s="104"/>
      <c r="B12" s="101" t="s">
        <v>71</v>
      </c>
      <c r="C12" s="12" t="s">
        <v>15</v>
      </c>
      <c r="D12" s="51" t="s">
        <v>20</v>
      </c>
      <c r="E12" s="61"/>
      <c r="F12" s="61"/>
      <c r="G12" s="61"/>
      <c r="H12" s="61"/>
      <c r="I12" s="61"/>
      <c r="J12" s="61"/>
    </row>
    <row r="13" spans="1:10" ht="30" customHeight="1" x14ac:dyDescent="0.2">
      <c r="A13" s="104"/>
      <c r="B13" s="101"/>
      <c r="C13" s="12" t="s">
        <v>17</v>
      </c>
      <c r="D13" s="51" t="s">
        <v>21</v>
      </c>
      <c r="E13" s="61"/>
      <c r="F13" s="61"/>
      <c r="G13" s="61"/>
      <c r="H13" s="61"/>
      <c r="I13" s="61"/>
      <c r="J13" s="61"/>
    </row>
    <row r="14" spans="1:10" ht="28.9" customHeight="1" x14ac:dyDescent="0.2">
      <c r="A14" s="104"/>
      <c r="B14" s="101" t="s">
        <v>39</v>
      </c>
      <c r="C14" s="101"/>
      <c r="D14" s="51" t="s">
        <v>40</v>
      </c>
      <c r="E14" s="62">
        <f>'[3]Нефть списание'!$Q$19+'[3]Нефть списание'!$S$19+'[3]Нефть списание'!$U$19</f>
        <v>0.19</v>
      </c>
      <c r="F14" s="62">
        <f>'[3]Нефть списание'!$Q$20+'[3]Нефть списание'!$S$20+'[3]Нефть списание'!$U$20</f>
        <v>1.4E-2</v>
      </c>
      <c r="G14" s="62">
        <f>'[3]Нефть списание'!$Q$17+'[3]Нефть списание'!$S$17+'[3]Нефть списание'!$U$17</f>
        <v>0.79549999999999998</v>
      </c>
      <c r="H14" s="62">
        <f>'[3]Нефть списание'!$Q$18+'[3]Нефть списание'!$S$18+'[3]Нефть списание'!$U$18</f>
        <v>0.1431</v>
      </c>
      <c r="I14" s="62">
        <f>'[2]Нефть списание'!$K$21+'[2]Нефть списание'!$M$21+'[2]Нефть списание'!$O$21</f>
        <v>0</v>
      </c>
      <c r="J14" s="62">
        <f>'[2]Нефть списание'!$E$22+'[2]Нефть списание'!$G$22+'[2]Нефть списание'!$I$22</f>
        <v>0</v>
      </c>
    </row>
    <row r="15" spans="1:10" ht="25.9" customHeight="1" x14ac:dyDescent="0.2">
      <c r="A15" s="104"/>
      <c r="B15" s="110" t="s">
        <v>41</v>
      </c>
      <c r="C15" s="12" t="s">
        <v>15</v>
      </c>
      <c r="D15" s="51" t="s">
        <v>42</v>
      </c>
      <c r="E15" s="61"/>
      <c r="F15" s="61"/>
      <c r="G15" s="61"/>
      <c r="H15" s="61"/>
      <c r="I15" s="61"/>
      <c r="J15" s="61"/>
    </row>
    <row r="16" spans="1:10" ht="25.9" customHeight="1" x14ac:dyDescent="0.2">
      <c r="A16" s="104"/>
      <c r="B16" s="110"/>
      <c r="C16" s="12" t="s">
        <v>17</v>
      </c>
      <c r="D16" s="51" t="s">
        <v>43</v>
      </c>
      <c r="E16" s="61"/>
      <c r="F16" s="61"/>
      <c r="G16" s="61"/>
      <c r="H16" s="61"/>
      <c r="I16" s="61"/>
      <c r="J16" s="61"/>
    </row>
    <row r="17" spans="1:10" ht="25.9" customHeight="1" x14ac:dyDescent="0.2">
      <c r="A17" s="104"/>
      <c r="B17" s="102" t="s">
        <v>44</v>
      </c>
      <c r="C17" s="44" t="s">
        <v>15</v>
      </c>
      <c r="D17" s="52" t="s">
        <v>45</v>
      </c>
      <c r="E17" s="63"/>
      <c r="F17" s="63"/>
      <c r="G17" s="63"/>
      <c r="H17" s="63"/>
      <c r="I17" s="63"/>
      <c r="J17" s="63"/>
    </row>
    <row r="18" spans="1:10" ht="25.9" customHeight="1" x14ac:dyDescent="0.2">
      <c r="A18" s="104"/>
      <c r="B18" s="102"/>
      <c r="C18" s="44" t="s">
        <v>17</v>
      </c>
      <c r="D18" s="52" t="s">
        <v>46</v>
      </c>
      <c r="E18" s="64"/>
      <c r="F18" s="64"/>
      <c r="G18" s="64"/>
      <c r="H18" s="64"/>
      <c r="I18" s="64"/>
      <c r="J18" s="64"/>
    </row>
    <row r="19" spans="1:10" ht="25.9" customHeight="1" x14ac:dyDescent="0.2">
      <c r="A19" s="104"/>
      <c r="B19" s="102" t="s">
        <v>47</v>
      </c>
      <c r="C19" s="44" t="s">
        <v>15</v>
      </c>
      <c r="D19" s="52" t="s">
        <v>48</v>
      </c>
      <c r="E19" s="65"/>
      <c r="F19" s="65"/>
      <c r="G19" s="69"/>
      <c r="H19" s="69"/>
      <c r="I19" s="69"/>
      <c r="J19" s="66"/>
    </row>
    <row r="20" spans="1:10" ht="25.9" customHeight="1" x14ac:dyDescent="0.2">
      <c r="A20" s="104"/>
      <c r="B20" s="102"/>
      <c r="C20" s="44" t="s">
        <v>17</v>
      </c>
      <c r="D20" s="52" t="s">
        <v>49</v>
      </c>
      <c r="E20" s="65"/>
      <c r="F20" s="65"/>
      <c r="G20" s="69"/>
      <c r="H20" s="69"/>
      <c r="I20" s="69"/>
      <c r="J20" s="66"/>
    </row>
    <row r="21" spans="1:10" ht="29.45" customHeight="1" x14ac:dyDescent="0.2">
      <c r="A21" s="104"/>
      <c r="B21" s="101" t="s">
        <v>72</v>
      </c>
      <c r="C21" s="101"/>
      <c r="D21" s="51" t="s">
        <v>50</v>
      </c>
      <c r="E21" s="65"/>
      <c r="F21" s="65"/>
      <c r="G21" s="69"/>
      <c r="H21" s="69"/>
      <c r="I21" s="69"/>
      <c r="J21" s="66"/>
    </row>
    <row r="22" spans="1:10" ht="25.9" customHeight="1" x14ac:dyDescent="0.2">
      <c r="A22" s="104"/>
      <c r="B22" s="102" t="s">
        <v>51</v>
      </c>
      <c r="C22" s="12" t="s">
        <v>15</v>
      </c>
      <c r="D22" s="51" t="s">
        <v>52</v>
      </c>
      <c r="E22" s="65"/>
      <c r="F22" s="65"/>
      <c r="G22" s="69"/>
      <c r="H22" s="69"/>
      <c r="I22" s="69"/>
      <c r="J22" s="66"/>
    </row>
    <row r="23" spans="1:10" ht="25.9" customHeight="1" x14ac:dyDescent="0.2">
      <c r="A23" s="104"/>
      <c r="B23" s="102"/>
      <c r="C23" s="12" t="s">
        <v>17</v>
      </c>
      <c r="D23" s="51" t="s">
        <v>53</v>
      </c>
      <c r="E23" s="65"/>
      <c r="F23" s="65"/>
      <c r="G23" s="69"/>
      <c r="H23" s="69"/>
      <c r="I23" s="69"/>
      <c r="J23" s="66"/>
    </row>
    <row r="24" spans="1:10" ht="25.9" customHeight="1" x14ac:dyDescent="0.2">
      <c r="A24" s="104"/>
      <c r="B24" s="102" t="s">
        <v>54</v>
      </c>
      <c r="C24" s="12" t="s">
        <v>15</v>
      </c>
      <c r="D24" s="51" t="s">
        <v>55</v>
      </c>
      <c r="E24" s="65"/>
      <c r="F24" s="65"/>
      <c r="G24" s="69"/>
      <c r="H24" s="69"/>
      <c r="I24" s="69"/>
      <c r="J24" s="66"/>
    </row>
    <row r="25" spans="1:10" ht="25.9" customHeight="1" x14ac:dyDescent="0.2">
      <c r="A25" s="104"/>
      <c r="B25" s="102"/>
      <c r="C25" s="12" t="s">
        <v>17</v>
      </c>
      <c r="D25" s="51" t="s">
        <v>56</v>
      </c>
      <c r="E25" s="65"/>
      <c r="F25" s="65"/>
      <c r="G25" s="69"/>
      <c r="H25" s="69"/>
      <c r="I25" s="69"/>
      <c r="J25" s="66"/>
    </row>
    <row r="26" spans="1:10" ht="30.6" customHeight="1" x14ac:dyDescent="0.2">
      <c r="A26" s="104"/>
      <c r="B26" s="101" t="s">
        <v>57</v>
      </c>
      <c r="C26" s="101"/>
      <c r="D26" s="51" t="s">
        <v>58</v>
      </c>
      <c r="E26" s="65"/>
      <c r="F26" s="65"/>
      <c r="G26" s="69"/>
      <c r="H26" s="69"/>
      <c r="I26" s="69"/>
      <c r="J26" s="66"/>
    </row>
    <row r="27" spans="1:10" ht="25.9" customHeight="1" x14ac:dyDescent="0.2">
      <c r="A27" s="104"/>
      <c r="B27" s="102" t="s">
        <v>59</v>
      </c>
      <c r="C27" s="12" t="s">
        <v>15</v>
      </c>
      <c r="D27" s="51" t="s">
        <v>60</v>
      </c>
      <c r="E27" s="65"/>
      <c r="F27" s="65"/>
      <c r="G27" s="69"/>
      <c r="H27" s="69"/>
      <c r="I27" s="69"/>
      <c r="J27" s="66"/>
    </row>
    <row r="28" spans="1:10" ht="30" customHeight="1" x14ac:dyDescent="0.2">
      <c r="A28" s="104"/>
      <c r="B28" s="102"/>
      <c r="C28" s="12" t="s">
        <v>17</v>
      </c>
      <c r="D28" s="51" t="s">
        <v>61</v>
      </c>
      <c r="E28" s="65"/>
      <c r="F28" s="65"/>
      <c r="G28" s="69"/>
      <c r="H28" s="69"/>
      <c r="I28" s="69"/>
      <c r="J28" s="66"/>
    </row>
    <row r="29" spans="1:10" ht="25.9" customHeight="1" x14ac:dyDescent="0.2">
      <c r="A29" s="104"/>
      <c r="B29" s="102" t="s">
        <v>62</v>
      </c>
      <c r="C29" s="12" t="s">
        <v>15</v>
      </c>
      <c r="D29" s="51" t="s">
        <v>63</v>
      </c>
      <c r="E29" s="65"/>
      <c r="F29" s="65"/>
      <c r="G29" s="69"/>
      <c r="H29" s="69"/>
      <c r="I29" s="69"/>
      <c r="J29" s="66"/>
    </row>
    <row r="30" spans="1:10" ht="25.9" customHeight="1" x14ac:dyDescent="0.2">
      <c r="A30" s="104"/>
      <c r="B30" s="102"/>
      <c r="C30" s="12" t="s">
        <v>17</v>
      </c>
      <c r="D30" s="51" t="s">
        <v>64</v>
      </c>
      <c r="E30" s="65"/>
      <c r="F30" s="65"/>
      <c r="G30" s="69"/>
      <c r="H30" s="69"/>
      <c r="I30" s="69"/>
      <c r="J30" s="66"/>
    </row>
    <row r="31" spans="1:10" ht="30.6" customHeight="1" x14ac:dyDescent="0.2">
      <c r="A31" s="104"/>
      <c r="B31" s="101" t="s">
        <v>65</v>
      </c>
      <c r="C31" s="101"/>
      <c r="D31" s="51" t="s">
        <v>66</v>
      </c>
      <c r="E31" s="65"/>
      <c r="F31" s="65"/>
      <c r="G31" s="69"/>
      <c r="H31" s="69"/>
      <c r="I31" s="69"/>
      <c r="J31" s="66"/>
    </row>
    <row r="32" spans="1:10" ht="25.9" customHeight="1" x14ac:dyDescent="0.2">
      <c r="A32" s="104"/>
      <c r="B32" s="101" t="s">
        <v>67</v>
      </c>
      <c r="C32" s="101"/>
      <c r="D32" s="51" t="s">
        <v>33</v>
      </c>
      <c r="E32" s="65"/>
      <c r="F32" s="65"/>
      <c r="G32" s="69"/>
      <c r="H32" s="69"/>
      <c r="I32" s="69"/>
      <c r="J32" s="66"/>
    </row>
    <row r="33" spans="1:10" ht="25.9" customHeight="1" thickBot="1" x14ac:dyDescent="0.25">
      <c r="A33" s="105"/>
      <c r="B33" s="109" t="s">
        <v>68</v>
      </c>
      <c r="C33" s="109"/>
      <c r="D33" s="53"/>
      <c r="E33" s="67"/>
      <c r="F33" s="67"/>
      <c r="G33" s="70"/>
      <c r="H33" s="70"/>
      <c r="I33" s="70"/>
      <c r="J33" s="68"/>
    </row>
    <row r="34" spans="1:10" ht="12.6" customHeight="1" x14ac:dyDescent="0.25">
      <c r="A34" s="8"/>
      <c r="B34" s="16"/>
      <c r="C34" s="17"/>
      <c r="D34" s="18"/>
    </row>
    <row r="35" spans="1:10" ht="32.450000000000003" customHeight="1" x14ac:dyDescent="0.2">
      <c r="A35" s="73" t="s">
        <v>83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0" ht="76.5" customHeight="1" x14ac:dyDescent="0.2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 ht="19.149999999999999" customHeight="1" x14ac:dyDescent="0.25">
      <c r="A37" s="4" t="s">
        <v>35</v>
      </c>
    </row>
    <row r="38" spans="1:10" x14ac:dyDescent="0.2">
      <c r="A38" s="9"/>
      <c r="B38" s="9"/>
      <c r="C38" s="9"/>
      <c r="D38" s="9"/>
    </row>
    <row r="39" spans="1:10" ht="15.75" x14ac:dyDescent="0.25">
      <c r="A39" s="5" t="s">
        <v>81</v>
      </c>
      <c r="B39" s="6"/>
      <c r="C39" s="6"/>
      <c r="D39" s="7"/>
    </row>
    <row r="40" spans="1:10" x14ac:dyDescent="0.2">
      <c r="A40" s="6"/>
      <c r="B40" s="6"/>
      <c r="C40" s="6"/>
      <c r="D40" s="7"/>
    </row>
    <row r="41" spans="1:10" ht="15.75" customHeight="1" x14ac:dyDescent="0.25">
      <c r="A41" s="5" t="s">
        <v>77</v>
      </c>
      <c r="B41" s="5"/>
      <c r="C41" s="5"/>
      <c r="D41" s="5"/>
    </row>
    <row r="42" spans="1:10" x14ac:dyDescent="0.2">
      <c r="A42" s="6"/>
      <c r="B42" s="6"/>
      <c r="C42" s="6"/>
      <c r="D42" s="7"/>
    </row>
    <row r="43" spans="1:10" ht="15.75" x14ac:dyDescent="0.25">
      <c r="A43" s="74"/>
      <c r="B43" s="74"/>
      <c r="C43" s="74"/>
      <c r="D43" s="74"/>
    </row>
  </sheetData>
  <sheetProtection selectLockedCells="1" selectUnlockedCells="1"/>
  <mergeCells count="26">
    <mergeCell ref="E8:E9"/>
    <mergeCell ref="F8:F9"/>
    <mergeCell ref="J8:J9"/>
    <mergeCell ref="A35:J36"/>
    <mergeCell ref="G8:G9"/>
    <mergeCell ref="B33:C33"/>
    <mergeCell ref="B14:C14"/>
    <mergeCell ref="B15:B16"/>
    <mergeCell ref="B17:B18"/>
    <mergeCell ref="I8:I9"/>
    <mergeCell ref="H8:H9"/>
    <mergeCell ref="A3:D3"/>
    <mergeCell ref="A8:D9"/>
    <mergeCell ref="A43:D43"/>
    <mergeCell ref="B21:C21"/>
    <mergeCell ref="B22:B23"/>
    <mergeCell ref="B24:B25"/>
    <mergeCell ref="B31:C31"/>
    <mergeCell ref="B32:C32"/>
    <mergeCell ref="B26:C26"/>
    <mergeCell ref="B27:B28"/>
    <mergeCell ref="B29:B30"/>
    <mergeCell ref="A10:A33"/>
    <mergeCell ref="B10:B11"/>
    <mergeCell ref="B12:B13"/>
    <mergeCell ref="B19:B20"/>
  </mergeCells>
  <pageMargins left="0.62992125984251968" right="0.23622047244094491" top="0.43" bottom="0.74803149606299213" header="0.41" footer="0.51181102362204722"/>
  <pageSetup paperSize="9" scale="51" firstPageNumber="0" orientation="portrait" r:id="rId1"/>
  <headerFooter alignWithMargins="0"/>
  <rowBreaks count="1" manualBreakCount="1">
    <brk id="43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Сотникова Антонина Радиковна</cp:lastModifiedBy>
  <cp:lastPrinted>2019-06-17T02:17:48Z</cp:lastPrinted>
  <dcterms:created xsi:type="dcterms:W3CDTF">2013-08-14T05:09:02Z</dcterms:created>
  <dcterms:modified xsi:type="dcterms:W3CDTF">2025-10-08T01:56:04Z</dcterms:modified>
</cp:coreProperties>
</file>