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4795" windowHeight="11760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<sst xmlns="http://schemas.openxmlformats.org/spreadsheetml/2006/main" count="92" uniqueCount="26">
  <si>
    <t>ВН</t>
  </si>
  <si>
    <t>НН</t>
  </si>
  <si>
    <t>ИТОГО</t>
  </si>
  <si>
    <t>СН-1</t>
  </si>
  <si>
    <t>СН-2</t>
  </si>
  <si>
    <t>Информация об усредненных величинах резервируемой  мощности ООО "Энергонефть Томск"</t>
  </si>
  <si>
    <t>по Томскому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</si>
  <si>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</si>
  <si>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</si>
  <si>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</si>
  <si>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</si>
  <si>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</si>
  <si>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</si>
  <si>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</si>
  <si>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</si>
  <si>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</si>
  <si>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</si>
  <si>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</si>
  <si>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</si>
  <si>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</si>
  <si>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</si>
  <si>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октябрь</t>
  </si>
  <si>
    <t>IV квартал 2024 г.</t>
  </si>
  <si>
    <t>III квартал 2024 г.</t>
  </si>
  <si>
    <t>II квартал 2024 г.</t>
  </si>
  <si>
    <t>I квартал 2024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</si>
</sst>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000"/>
    <numFmt numFmtId="178" formatCode="0.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0000000"/>
    <numFmt numFmtId="186" formatCode="0.000000000000"/>
    <numFmt numFmtId="187" formatCode="0.000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2" fillId="0" borderId="0" applyBorder="0">
      <alignment vertical="top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7" fillId="0" borderId="11" xfId="0" applyFont="1" applyBorder="1" applyAlignment="1">
      <alignment/>
    </xf>
    <xf numFmtId="178" fontId="37" fillId="0" borderId="1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0" fontId="19" fillId="0" borderId="11" xfId="0" applyFont="1" applyBorder="1" applyAlignment="1">
      <alignment horizontal="left"/>
    </xf>
    <xf numFmtId="178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8" fillId="33" borderId="0" xfId="0" applyFont="1" applyFill="1" applyAlignment="1">
      <alignment horizontal="center"/>
    </xf>
    <xf numFmtId="3" fontId="37" fillId="0" borderId="11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4;&#1059;&#1080;&#1057;&#1069;\&#1057;&#1077;&#1082;&#1090;&#1086;&#1088;_&#1069;&#1083;&#1077;&#1082;&#1090;&#1088;&#1086;\&#1041;&#1080;&#1059;&#1069;&#1069;\&#1054;&#1090;&#1095;&#1077;&#1090;&#1099;%20&#1087;&#1088;&#1086;&#1095;&#1080;&#1077;%202024\4%20&#1092;.46,%2023-&#1053;\&#1055;&#1077;&#1088;&#1077;&#1076;&#1072;&#1095;&#1072;%20&#1058;&#1086;&#1084;&#1089;&#1082;\01.24_46EP.STX.EIAS_export_&#1058;&#1086;&#1084;&#1089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4;&#1059;&#1080;&#1057;&#1069;\&#1057;&#1077;&#1082;&#1090;&#1086;&#1088;_&#1069;&#1083;&#1077;&#1082;&#1090;&#1088;&#1086;\&#1041;&#1080;&#1059;&#1069;&#1069;\&#1054;&#1090;&#1095;&#1077;&#1090;&#1099;%20&#1087;&#1088;&#1086;&#1095;&#1080;&#1077;%202024\4%20&#1092;.46,%2023-&#1053;\&#1055;&#1077;&#1088;&#1077;&#1076;&#1072;&#1095;&#1072;%20&#1058;&#1086;&#1084;&#1089;&#1082;\02.24_46EP.STX.EIAS_export_&#1058;&#1086;&#1084;&#1089;&#108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24\&#1054;&#1090;&#1095;&#1077;&#1090;%20&#1088;&#1077;&#1072;&#1083;&#1080;&#1079;&#1072;&#1094;&#1080;&#1080;%20&#1043;&#1069;&#1057;\&#1052;&#1072;&#1088;&#1090;_2024\&#1086;&#1090;&#1095;&#1077;&#1090;%20&#1079;&#1072;%20&#1084;&#1072;&#1088;&#1090;%202024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4;&#1059;&#1080;&#1057;&#1069;\&#1057;&#1077;&#1082;&#1090;&#1086;&#1088;_&#1069;&#1083;&#1077;&#1082;&#1090;&#1088;&#1086;\&#1040;&#1057;&#1050;&#1059;&#1069;\&#1054;&#1090;&#1095;&#1077;&#1090;&#1099;%20&#1087;&#1086;%20&#1040;&#1057;&#1050;&#1059;&#1069;\2024%20&#1075;\&#1084;&#1072;&#1088;&#1090;\!!!!&#1056;&#1072;&#1089;&#1095;&#1105;&#1090;%20&#1084;&#1086;&#1097;&#1085;&#1086;&#1089;&#1090;&#1080;_&#1084;&#1072;&#1088;&#1090;_2024_&#1089;&#1090;&#1086;&#1088;&#1086;&#1085;.%20&#1088;&#1086;&#1074;&#1085;&#1099;&#1084;%20&#1075;&#1088;&#1072;&#1092;&#1080;&#1082;&#1086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2">
        <row r="51">
          <cell r="I51">
            <v>206.846</v>
          </cell>
          <cell r="J51">
            <v>9.2</v>
          </cell>
          <cell r="K51">
            <v>0</v>
          </cell>
          <cell r="L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2">
        <row r="51">
          <cell r="I51">
            <v>203.108</v>
          </cell>
          <cell r="J51">
            <v>10.233</v>
          </cell>
          <cell r="K51">
            <v>0</v>
          </cell>
          <cell r="L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РОССЕТИ"/>
      <sheetName val="ПС_110_кВ "/>
      <sheetName val="46EP.ST(v1.0) NEW "/>
      <sheetName val="Шаблон ГЭС 110 кВ"/>
      <sheetName val="ПС 110 кВ для ТРК"/>
      <sheetName val="Интеграл"/>
      <sheetName val="Интеграл_Север"/>
      <sheetName val="Интеграл без ФСК"/>
      <sheetName val="Интеграл_ЮГ"/>
      <sheetName val="ОРЭМ"/>
      <sheetName val="ТЭК"/>
      <sheetName val="46EP.ST(v1.0) NEW_ТЮМЕНЬ"/>
      <sheetName val="баланс_ТРК 2024"/>
      <sheetName val="баланс_ТРК по центрам"/>
      <sheetName val="вед_начисления"/>
      <sheetName val="Шаблон ГЭС СУБЧИКИ"/>
      <sheetName val="вед_потребления"/>
      <sheetName val="субчики. ГЭС"/>
      <sheetName val="Потреб по ПС "/>
      <sheetName val="субчики РН и ТЭСК"/>
      <sheetName val="арт_скважины"/>
      <sheetName val="1.АКТ_ТН_МОНО_Томск"/>
      <sheetName val="АКТ_ТН_МОНО_Томск_расшифровка"/>
      <sheetName val="2.АКТ_ТН_МОНО_Тюмень"/>
      <sheetName val="5.АКТ_ГЭС_передача_Тюмень"/>
      <sheetName val="АКТ_ГЭС_Тюмень_передача_Тюм."/>
      <sheetName val="5.АКТ_ГЭС_Тюмень_передача_Тюм."/>
      <sheetName val="7. Савкинская Россети Тюмень"/>
      <sheetName val="3.Акт_ТРК"/>
      <sheetName val="5.АКТ_ТЭСК"/>
      <sheetName val="4.АКТ_ГЭС_ФСК"/>
      <sheetName val="2.АКТ_ТН_ВНК_МОНО "/>
      <sheetName val="5.Ком.дог."/>
      <sheetName val="6.АКТ_ЮТЭК-РС"/>
      <sheetName val="ТН_ВНК"/>
      <sheetName val="свод_реализации"/>
      <sheetName val="46EP.ST(v1.0) стар"/>
      <sheetName val="Макет 10596 (Томск)"/>
      <sheetName val="Макет 10596 (Тюмень)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</sheetNames>
    <sheetDataSet>
      <sheetData sheetId="4">
        <row r="56">
          <cell r="M56">
            <v>0</v>
          </cell>
          <cell r="N5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Х. Север"/>
      <sheetName val="Стреж."/>
      <sheetName val="Вах."/>
      <sheetName val="Григ."/>
      <sheetName val="Перв."/>
      <sheetName val="Катал."/>
      <sheetName val="Вах+Григ"/>
      <sheetName val="Кат.+Перв."/>
      <sheetName val="Лом."/>
      <sheetName val="Мал."/>
      <sheetName val="Раск."/>
      <sheetName val=" Сов.-Сосн."/>
      <sheetName val="СЕВЕР ТЭСК_ОРЭМ "/>
      <sheetName val="СЕВЕР_ТЭСК-РН"/>
      <sheetName val="ТН ВНК ВН"/>
      <sheetName val="СЕВЕР_ТЭСК-ГЭС"/>
      <sheetName val="ТН ВНК СН2"/>
      <sheetName val="суб.ТЭСК"/>
      <sheetName val="суб.РН"/>
      <sheetName val="суб.ГЭС"/>
      <sheetName val="ИСХ. Юг"/>
      <sheetName val="Луг."/>
      <sheetName val="Нов. Вас."/>
      <sheetName val="Остан."/>
      <sheetName val="Игол."/>
      <sheetName val="Луг+Ост"/>
      <sheetName val="ЮГ ТЭСК_ОРЭМ"/>
      <sheetName val="Юг_ТЭСК-РН"/>
      <sheetName val="Юг_ОРЭМ-ГЭС"/>
      <sheetName val="ЭНТ_ТРК"/>
    </sheetNames>
    <sheetDataSet>
      <sheetData sheetId="16">
        <row r="748">
          <cell r="AG748">
            <v>4139</v>
          </cell>
          <cell r="AJ748">
            <v>5571</v>
          </cell>
        </row>
      </sheetData>
      <sheetData sheetId="29">
        <row r="756">
          <cell r="R756">
            <v>197231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tabSelected="1" view="pageBreakPreview" zoomScale="115" zoomScaleSheetLayoutView="115" zoomScalePageLayoutView="0" workbookViewId="0" topLeftCell="A1">
      <selection activeCell="D29" sqref="D29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25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212.10933333333332</v>
      </c>
      <c r="C8" s="4">
        <f>AVERAGE(C14,C18,C22)</f>
        <v>202.39499999999998</v>
      </c>
      <c r="D8" s="4">
        <f>AVERAGE(D14,D18,D22)</f>
        <v>9.714333333333334</v>
      </c>
      <c r="E8" s="4">
        <f>AVERAGE(E14,E18,E22)</f>
        <v>0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72.10766666666669</v>
      </c>
      <c r="C9" s="6">
        <f>C7-C8</f>
        <v>21.82200000000003</v>
      </c>
      <c r="D9" s="6">
        <f>D7-D8</f>
        <v>38.285666666666664</v>
      </c>
      <c r="E9" s="6">
        <f>E7-E8</f>
        <v>12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7</v>
      </c>
    </row>
    <row r="13" spans="1:6" ht="15">
      <c r="A13" s="18" t="s">
        <v>10</v>
      </c>
      <c r="B13" s="16">
        <f>SUM(C13:F13)</f>
        <v>284.217</v>
      </c>
      <c r="C13" s="16">
        <v>224.217</v>
      </c>
      <c r="D13" s="16">
        <v>48</v>
      </c>
      <c r="E13" s="16">
        <v>12</v>
      </c>
      <c r="F13" s="16">
        <v>0</v>
      </c>
    </row>
    <row r="14" spans="1:6" ht="15">
      <c r="A14" s="18" t="s">
        <v>11</v>
      </c>
      <c r="B14" s="16">
        <f>SUM(C14:F14)</f>
        <v>216.046</v>
      </c>
      <c r="C14" s="23">
        <f>'[1]Отпуск ЭЭ сет организациями'!I51</f>
        <v>206.846</v>
      </c>
      <c r="D14" s="23">
        <f>'[1]Отпуск ЭЭ сет организациями'!J51</f>
        <v>9.2</v>
      </c>
      <c r="E14" s="23">
        <f>'[1]Отпуск ЭЭ сет организациями'!K51</f>
        <v>0</v>
      </c>
      <c r="F14" s="23">
        <f>'[1]Отпуск ЭЭ сет организациями'!L51</f>
        <v>0</v>
      </c>
    </row>
    <row r="15" spans="1:6" ht="15">
      <c r="A15" s="18" t="s">
        <v>12</v>
      </c>
      <c r="B15" s="16">
        <f>SUM(C15:F15)</f>
        <v>68.171</v>
      </c>
      <c r="C15" s="16">
        <f>C13-C14</f>
        <v>17.37100000000001</v>
      </c>
      <c r="D15" s="16">
        <f>D13-D14</f>
        <v>38.8</v>
      </c>
      <c r="E15" s="16">
        <f>E13-E14</f>
        <v>12</v>
      </c>
      <c r="F15" s="16">
        <f>F13-F14</f>
        <v>0</v>
      </c>
    </row>
    <row r="16" ht="15">
      <c r="A16" s="20" t="s">
        <v>8</v>
      </c>
    </row>
    <row r="17" spans="1:6" ht="15">
      <c r="A17" s="18" t="s">
        <v>10</v>
      </c>
      <c r="B17" s="16">
        <f>SUM(C17:F17)</f>
        <v>284.217</v>
      </c>
      <c r="C17" s="16">
        <v>224.217</v>
      </c>
      <c r="D17" s="16">
        <v>48</v>
      </c>
      <c r="E17" s="16">
        <v>12</v>
      </c>
      <c r="F17" s="16">
        <v>0</v>
      </c>
    </row>
    <row r="18" spans="1:6" ht="15">
      <c r="A18" s="18" t="s">
        <v>11</v>
      </c>
      <c r="B18" s="16">
        <f>SUM(C18:F18)</f>
        <v>213.341</v>
      </c>
      <c r="C18" s="23">
        <f>'[2]Отпуск ЭЭ сет организациями'!I51</f>
        <v>203.108</v>
      </c>
      <c r="D18" s="23">
        <f>'[2]Отпуск ЭЭ сет организациями'!J51</f>
        <v>10.233</v>
      </c>
      <c r="E18" s="23">
        <f>'[2]Отпуск ЭЭ сет организациями'!K51</f>
        <v>0</v>
      </c>
      <c r="F18" s="23">
        <f>'[2]Отпуск ЭЭ сет организациями'!L51</f>
        <v>0</v>
      </c>
    </row>
    <row r="19" spans="1:6" ht="15">
      <c r="A19" s="18" t="s">
        <v>12</v>
      </c>
      <c r="B19" s="16">
        <f>SUM(C19:F19)</f>
        <v>70.876</v>
      </c>
      <c r="C19" s="16">
        <f>C17-C18</f>
        <v>21.10900000000001</v>
      </c>
      <c r="D19" s="16">
        <f>D17-D18</f>
        <v>37.766999999999996</v>
      </c>
      <c r="E19" s="16">
        <f>E17-E18</f>
        <v>12</v>
      </c>
      <c r="F19" s="16">
        <f>F17-F18</f>
        <v>0</v>
      </c>
    </row>
    <row r="20" ht="15">
      <c r="A20" s="20" t="s">
        <v>9</v>
      </c>
    </row>
    <row r="21" spans="1:6" ht="15">
      <c r="A21" s="19" t="s">
        <v>10</v>
      </c>
      <c r="B21" s="16">
        <f>SUM(C21:F21)</f>
        <v>284.217</v>
      </c>
      <c r="C21" s="16">
        <v>224.217</v>
      </c>
      <c r="D21" s="16">
        <v>48</v>
      </c>
      <c r="E21" s="16">
        <v>12</v>
      </c>
      <c r="F21" s="16">
        <v>0</v>
      </c>
    </row>
    <row r="22" spans="1:6" ht="15">
      <c r="A22" s="19" t="s">
        <v>11</v>
      </c>
      <c r="B22" s="16">
        <f>SUM(C22:F22)</f>
        <v>206.941</v>
      </c>
      <c r="C22" s="34">
        <f>'[4]ЭНТ_ТРК'!$R$756/1000</f>
        <v>197.231</v>
      </c>
      <c r="D22" s="34">
        <f>'[4]ТН ВНК СН2'!$AJ$748/1000+'[4]ТН ВНК СН2'!$AG$748/1000</f>
        <v>9.71</v>
      </c>
      <c r="E22" s="23">
        <f>'[3]46EP.ST(v1.0) NEW '!M56</f>
        <v>0</v>
      </c>
      <c r="F22" s="23">
        <f>'[3]46EP.ST(v1.0) NEW '!N56</f>
        <v>0</v>
      </c>
    </row>
    <row r="23" spans="1:6" ht="15">
      <c r="A23" s="19" t="s">
        <v>12</v>
      </c>
      <c r="B23" s="16">
        <f>SUM(C23:F23)</f>
        <v>77.27600000000001</v>
      </c>
      <c r="C23" s="16">
        <f>C21-C22</f>
        <v>26.98600000000002</v>
      </c>
      <c r="D23" s="16">
        <f>D21-D22</f>
        <v>38.29</v>
      </c>
      <c r="E23" s="16">
        <f>E21-E22</f>
        <v>12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H24"/>
  <sheetViews>
    <sheetView view="pageBreakPreview" zoomScale="115" zoomScaleSheetLayoutView="115" zoomScalePageLayoutView="0" workbookViewId="0" topLeftCell="A1">
      <selection activeCell="C22" sqref="C22:E22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24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 t="e">
        <f>SUM(C8:F8)</f>
        <v>#DIV/0!</v>
      </c>
      <c r="C8" s="4" t="e">
        <f>AVERAGE(C14,C18,C22)</f>
        <v>#DIV/0!</v>
      </c>
      <c r="D8" s="4" t="e">
        <f>AVERAGE(D14,D18,D22)</f>
        <v>#DIV/0!</v>
      </c>
      <c r="E8" s="4" t="e">
        <f>AVERAGE(E14,E18,E22)</f>
        <v>#DIV/0!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 t="e">
        <f>SUM(C9:F9)</f>
        <v>#DIV/0!</v>
      </c>
      <c r="C9" s="6" t="e">
        <f>C7-C8</f>
        <v>#DIV/0!</v>
      </c>
      <c r="D9" s="6" t="e">
        <f>D7-D8</f>
        <v>#DIV/0!</v>
      </c>
      <c r="E9" s="6" t="e">
        <f>E7-E8</f>
        <v>#DIV/0!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13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0</v>
      </c>
      <c r="C14" s="23"/>
      <c r="D14" s="23"/>
      <c r="E14" s="24"/>
      <c r="F14" s="16">
        <v>0</v>
      </c>
    </row>
    <row r="15" spans="1:6" ht="15">
      <c r="A15" s="18" t="s">
        <v>12</v>
      </c>
      <c r="B15" s="25">
        <f>SUM(C15:F15)</f>
        <v>301.61699999999996</v>
      </c>
      <c r="C15" s="16">
        <f>C13-C14</f>
        <v>224.217</v>
      </c>
      <c r="D15" s="16">
        <f>D13-D14</f>
        <v>48</v>
      </c>
      <c r="E15" s="25">
        <f>E13-E14</f>
        <v>29.4</v>
      </c>
      <c r="F15" s="16">
        <f>F13-F14</f>
        <v>0</v>
      </c>
    </row>
    <row r="16" ht="15">
      <c r="A16" s="20" t="s">
        <v>14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16">
        <f>SUM(C18:F18)</f>
        <v>0</v>
      </c>
      <c r="C18" s="23"/>
      <c r="D18" s="23"/>
      <c r="E18" s="23"/>
      <c r="F18" s="16">
        <v>0</v>
      </c>
    </row>
    <row r="19" spans="1:6" ht="15">
      <c r="A19" s="18" t="s">
        <v>12</v>
      </c>
      <c r="B19" s="16">
        <f>SUM(C19:F19)</f>
        <v>301.61699999999996</v>
      </c>
      <c r="C19" s="16">
        <f>C17-C18</f>
        <v>224.217</v>
      </c>
      <c r="D19" s="16">
        <f>D17-D18</f>
        <v>48</v>
      </c>
      <c r="E19" s="16">
        <f>E17-E18</f>
        <v>29.4</v>
      </c>
      <c r="F19" s="16">
        <f>F17-F18</f>
        <v>0</v>
      </c>
    </row>
    <row r="20" ht="15">
      <c r="A20" s="20" t="s">
        <v>15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s="28" customFormat="1" ht="15">
      <c r="A22" s="26" t="s">
        <v>11</v>
      </c>
      <c r="B22" s="27">
        <f>SUM(C22:F22)</f>
        <v>0</v>
      </c>
      <c r="C22" s="23"/>
      <c r="D22" s="23"/>
      <c r="E22" s="23"/>
      <c r="F22" s="16">
        <v>0</v>
      </c>
    </row>
    <row r="23" spans="1:6" ht="15">
      <c r="A23" s="19" t="s">
        <v>12</v>
      </c>
      <c r="B23" s="25">
        <f>SUM(C23:F23)</f>
        <v>301.61699999999996</v>
      </c>
      <c r="C23" s="25">
        <f>C21-C22</f>
        <v>224.217</v>
      </c>
      <c r="D23" s="25">
        <f>D21-D22</f>
        <v>48</v>
      </c>
      <c r="E23" s="25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H24"/>
  <sheetViews>
    <sheetView view="pageBreakPreview" zoomScale="115" zoomScaleSheetLayoutView="115" zoomScalePageLayoutView="0" workbookViewId="0" topLeftCell="A1">
      <selection activeCell="D34" sqref="C33:D34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23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 t="e">
        <f>SUM(C8:F8)</f>
        <v>#DIV/0!</v>
      </c>
      <c r="C8" s="4" t="e">
        <f>AVERAGE(C14,C18,C22)</f>
        <v>#DIV/0!</v>
      </c>
      <c r="D8" s="4" t="e">
        <f>AVERAGE(D14,D18,D22)</f>
        <v>#DIV/0!</v>
      </c>
      <c r="E8" s="4" t="e">
        <f>AVERAGE(E14,E18,E22)</f>
        <v>#DIV/0!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 t="e">
        <f>SUM(C9:F9)</f>
        <v>#DIV/0!</v>
      </c>
      <c r="C9" s="6" t="e">
        <f>C7-C8</f>
        <v>#DIV/0!</v>
      </c>
      <c r="D9" s="6" t="e">
        <f>D7-D8</f>
        <v>#DIV/0!</v>
      </c>
      <c r="E9" s="6" t="e">
        <f>E7-E8</f>
        <v>#DIV/0!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16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0</v>
      </c>
      <c r="C14" s="24"/>
      <c r="D14" s="24"/>
      <c r="E14" s="24"/>
      <c r="F14" s="16">
        <v>0</v>
      </c>
    </row>
    <row r="15" spans="1:6" ht="15">
      <c r="A15" s="18" t="s">
        <v>12</v>
      </c>
      <c r="B15" s="25">
        <f>SUM(C15:F15)</f>
        <v>301.61699999999996</v>
      </c>
      <c r="C15" s="25">
        <f>C13-C14</f>
        <v>224.217</v>
      </c>
      <c r="D15" s="25">
        <f>D13-D14</f>
        <v>48</v>
      </c>
      <c r="E15" s="25">
        <f>E13-E14</f>
        <v>29.4</v>
      </c>
      <c r="F15" s="16">
        <f>F13-F14</f>
        <v>0</v>
      </c>
    </row>
    <row r="16" ht="15">
      <c r="A16" s="20" t="s">
        <v>17</v>
      </c>
    </row>
    <row r="17" spans="1:6" ht="15">
      <c r="A17" s="18" t="s">
        <v>10</v>
      </c>
      <c r="B17" s="25">
        <f>SUM(C17:F17)</f>
        <v>301.61699999999996</v>
      </c>
      <c r="C17" s="25">
        <v>224.217</v>
      </c>
      <c r="D17" s="25">
        <v>48</v>
      </c>
      <c r="E17" s="25">
        <v>29.4</v>
      </c>
      <c r="F17" s="16">
        <v>0</v>
      </c>
    </row>
    <row r="18" spans="1:6" ht="15">
      <c r="A18" s="18" t="s">
        <v>11</v>
      </c>
      <c r="B18" s="25">
        <f>SUM(C18:F18)</f>
        <v>0</v>
      </c>
      <c r="C18" s="24"/>
      <c r="D18" s="24"/>
      <c r="E18" s="24"/>
      <c r="F18" s="16">
        <v>0</v>
      </c>
    </row>
    <row r="19" spans="1:6" ht="15">
      <c r="A19" s="18" t="s">
        <v>12</v>
      </c>
      <c r="B19" s="25">
        <f>SUM(C19:F19)</f>
        <v>301.61699999999996</v>
      </c>
      <c r="C19" s="25">
        <f>C17-C18</f>
        <v>224.217</v>
      </c>
      <c r="D19" s="25">
        <f>D17-D18</f>
        <v>48</v>
      </c>
      <c r="E19" s="25">
        <f>E17-E18</f>
        <v>29.4</v>
      </c>
      <c r="F19" s="16">
        <f>F17-F18</f>
        <v>0</v>
      </c>
    </row>
    <row r="20" ht="15">
      <c r="A20" s="20" t="s">
        <v>18</v>
      </c>
    </row>
    <row r="21" spans="1:6" ht="15">
      <c r="A21" s="19" t="s">
        <v>10</v>
      </c>
      <c r="B21" s="16">
        <f>SUM(C21:F21)</f>
        <v>301.61699999999996</v>
      </c>
      <c r="C21" s="25">
        <v>224.217</v>
      </c>
      <c r="D21" s="25">
        <v>48</v>
      </c>
      <c r="E21" s="25">
        <v>29.4</v>
      </c>
      <c r="F21" s="16">
        <v>0</v>
      </c>
    </row>
    <row r="22" spans="1:6" ht="15">
      <c r="A22" s="19" t="s">
        <v>11</v>
      </c>
      <c r="B22" s="16">
        <f>SUM(C22:F22)</f>
        <v>0</v>
      </c>
      <c r="C22" s="24"/>
      <c r="D22" s="24"/>
      <c r="E22" s="24"/>
      <c r="F22" s="16">
        <v>0</v>
      </c>
    </row>
    <row r="23" spans="1:6" ht="15">
      <c r="A23" s="19" t="s">
        <v>12</v>
      </c>
      <c r="B23" s="16">
        <f>SUM(C23:F23)</f>
        <v>301.61699999999996</v>
      </c>
      <c r="C23" s="25">
        <f>C21-C22</f>
        <v>224.217</v>
      </c>
      <c r="D23" s="25">
        <f>D21-D22</f>
        <v>48</v>
      </c>
      <c r="E23" s="25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="115" zoomScaleSheetLayoutView="115" zoomScalePageLayoutView="0" workbookViewId="0" topLeftCell="A1">
      <selection activeCell="D28" sqref="D2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22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 t="e">
        <f>SUM(C8:F8)</f>
        <v>#DIV/0!</v>
      </c>
      <c r="C8" s="4" t="e">
        <f>AVERAGE(C14,C18,C22)</f>
        <v>#DIV/0!</v>
      </c>
      <c r="D8" s="4" t="e">
        <f>AVERAGE(D14,D18,D22)</f>
        <v>#DIV/0!</v>
      </c>
      <c r="E8" s="4" t="e">
        <f>AVERAGE(E14,E18,E22)</f>
        <v>#DIV/0!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 t="e">
        <f>SUM(C9:F9)</f>
        <v>#DIV/0!</v>
      </c>
      <c r="C9" s="6" t="e">
        <f>C7-C8</f>
        <v>#DIV/0!</v>
      </c>
      <c r="D9" s="6" t="e">
        <f>D7-D8</f>
        <v>#DIV/0!</v>
      </c>
      <c r="E9" s="6" t="e">
        <f>E7-E8</f>
        <v>#DIV/0!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21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0</v>
      </c>
      <c r="C14" s="23"/>
      <c r="D14" s="23"/>
      <c r="E14" s="24"/>
      <c r="F14" s="16">
        <v>0</v>
      </c>
    </row>
    <row r="15" spans="1:6" ht="15">
      <c r="A15" s="18" t="s">
        <v>12</v>
      </c>
      <c r="B15" s="25">
        <f>SUM(C15:F15)</f>
        <v>301.61699999999996</v>
      </c>
      <c r="C15" s="16">
        <f>C13-C14</f>
        <v>224.217</v>
      </c>
      <c r="D15" s="16">
        <f>D13-D14</f>
        <v>48</v>
      </c>
      <c r="E15" s="25">
        <f>E13-E14</f>
        <v>29.4</v>
      </c>
      <c r="F15" s="16">
        <f>F13-F14</f>
        <v>0</v>
      </c>
    </row>
    <row r="16" ht="15">
      <c r="A16" s="21" t="s">
        <v>19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25">
        <f>SUM(C18:F18)</f>
        <v>0</v>
      </c>
      <c r="C18" s="23"/>
      <c r="D18" s="23"/>
      <c r="E18" s="24"/>
      <c r="F18" s="16">
        <v>0</v>
      </c>
    </row>
    <row r="19" spans="1:6" ht="15">
      <c r="A19" s="18" t="s">
        <v>12</v>
      </c>
      <c r="B19" s="25">
        <f>SUM(C19:F19)</f>
        <v>301.61699999999996</v>
      </c>
      <c r="C19" s="16">
        <f>C17-C18</f>
        <v>224.217</v>
      </c>
      <c r="D19" s="16">
        <f>D17-D18</f>
        <v>48</v>
      </c>
      <c r="E19" s="25">
        <f>E17-E18</f>
        <v>29.4</v>
      </c>
      <c r="F19" s="16">
        <f>F17-F18</f>
        <v>0</v>
      </c>
    </row>
    <row r="20" ht="15">
      <c r="A20" s="20" t="s">
        <v>20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16">
        <f>SUM(C22:F22)</f>
        <v>0</v>
      </c>
      <c r="C22" s="23"/>
      <c r="D22" s="23"/>
      <c r="E22" s="23"/>
      <c r="F22" s="16">
        <v>0</v>
      </c>
    </row>
    <row r="23" spans="1:6" ht="15">
      <c r="A23" s="19" t="s">
        <v>12</v>
      </c>
      <c r="B23" s="16">
        <f>SUM(C23:F23)</f>
        <v>301.61699999999996</v>
      </c>
      <c r="C23" s="16">
        <f>C21-C22</f>
        <v>224.217</v>
      </c>
      <c r="D23" s="16">
        <f>D21-D22</f>
        <v>48</v>
      </c>
      <c r="E23" s="16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Любовь Сергеевна</cp:lastModifiedBy>
  <dcterms:created xsi:type="dcterms:W3CDTF">2013-04-18T09:21:12Z</dcterms:created>
  <dcterms:modified xsi:type="dcterms:W3CDTF">2024-04-11T08:58:57Z</dcterms:modified>
  <cp:category/>
  <cp:version/>
  <cp:contentType/>
  <cp:contentStatus/>
</cp:coreProperties>
</file>